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d.docs.live.net/43a5b76886c97337/Skrivbord/"/>
    </mc:Choice>
  </mc:AlternateContent>
  <xr:revisionPtr revIDLastSave="0" documentId="8_{BB49139E-C448-4528-A217-5C53E06D438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0" i="1" l="1"/>
  <c r="F100" i="1"/>
  <c r="E100" i="1"/>
  <c r="D100" i="1"/>
  <c r="C100" i="1"/>
  <c r="F94" i="1"/>
  <c r="E94" i="1"/>
  <c r="D94" i="1"/>
  <c r="C94" i="1"/>
  <c r="H87" i="1"/>
  <c r="G87" i="1"/>
  <c r="G94" i="1" s="1"/>
  <c r="G75" i="1"/>
  <c r="F75" i="1"/>
  <c r="E75" i="1"/>
  <c r="D75" i="1"/>
  <c r="C75" i="1"/>
  <c r="G50" i="1"/>
  <c r="F50" i="1"/>
  <c r="E50" i="1"/>
  <c r="D50" i="1"/>
  <c r="C50" i="1"/>
  <c r="G46" i="1"/>
  <c r="F46" i="1"/>
  <c r="F102" i="1" s="1"/>
  <c r="E46" i="1"/>
  <c r="E102" i="1" s="1"/>
  <c r="D46" i="1"/>
  <c r="C46" i="1"/>
  <c r="G25" i="1"/>
  <c r="F25" i="1"/>
  <c r="E25" i="1"/>
  <c r="D25" i="1"/>
  <c r="C25" i="1"/>
  <c r="G17" i="1"/>
  <c r="F17" i="1"/>
  <c r="F27" i="1" s="1"/>
  <c r="E17" i="1"/>
  <c r="D17" i="1"/>
  <c r="D27" i="1" s="1"/>
  <c r="D52" i="1" s="1"/>
  <c r="C17" i="1"/>
  <c r="E27" i="1" l="1"/>
  <c r="C102" i="1"/>
  <c r="C104" i="1" s="1"/>
  <c r="C109" i="1" s="1"/>
  <c r="C27" i="1"/>
  <c r="G27" i="1"/>
  <c r="G52" i="1" s="1"/>
  <c r="D102" i="1"/>
  <c r="F52" i="1"/>
  <c r="F104" i="1"/>
  <c r="F109" i="1" s="1"/>
  <c r="E104" i="1"/>
  <c r="E109" i="1" s="1"/>
  <c r="E52" i="1"/>
  <c r="G102" i="1"/>
  <c r="C52" i="1"/>
  <c r="D104" i="1"/>
  <c r="D109" i="1" s="1"/>
  <c r="G104" i="1" l="1"/>
  <c r="G109" i="1" s="1"/>
</calcChain>
</file>

<file path=xl/sharedStrings.xml><?xml version="1.0" encoding="utf-8"?>
<sst xmlns="http://schemas.openxmlformats.org/spreadsheetml/2006/main" count="206" uniqueCount="184">
  <si>
    <t>Konto</t>
  </si>
  <si>
    <t>Namn</t>
  </si>
  <si>
    <t>Resultat
2018</t>
  </si>
  <si>
    <t>Resultat
2019</t>
  </si>
  <si>
    <t>Budget
2020</t>
  </si>
  <si>
    <t xml:space="preserve">Utfall
2020 </t>
  </si>
  <si>
    <t>Budget
2021</t>
  </si>
  <si>
    <t>Kommentarer budget 2021</t>
  </si>
  <si>
    <t>Rörelsens intäkter</t>
  </si>
  <si>
    <t>Nettoomsättning</t>
  </si>
  <si>
    <t>3010</t>
  </si>
  <si>
    <t>Medlemsavgifter</t>
  </si>
  <si>
    <t xml:space="preserve"> </t>
  </si>
  <si>
    <t>3020</t>
  </si>
  <si>
    <t>Deltagaravgift. tävling</t>
  </si>
  <si>
    <t>3025</t>
  </si>
  <si>
    <t>Läger</t>
  </si>
  <si>
    <t>3030</t>
  </si>
  <si>
    <t>Träningsavgift vårtermin</t>
  </si>
  <si>
    <t>Samma antal spelare i träning som HT2020</t>
  </si>
  <si>
    <t>3050</t>
  </si>
  <si>
    <t>Träningsavgift hösttermin</t>
  </si>
  <si>
    <t>3070</t>
  </si>
  <si>
    <t>Deltagaravgift övr. aktivitet</t>
  </si>
  <si>
    <t>3080</t>
  </si>
  <si>
    <t>Fysträning</t>
  </si>
  <si>
    <t>3132</t>
  </si>
  <si>
    <t>Klädförsäljning</t>
  </si>
  <si>
    <t>3140</t>
  </si>
  <si>
    <t>Banhyra</t>
  </si>
  <si>
    <t>3540</t>
  </si>
  <si>
    <t>Sponsring</t>
  </si>
  <si>
    <t>Bellevuebidrag osäkert(300 Tkr 2020)</t>
  </si>
  <si>
    <t>3541</t>
  </si>
  <si>
    <t>Faktureringsavgifter</t>
  </si>
  <si>
    <t>3550</t>
  </si>
  <si>
    <t>Påminnelseavgift</t>
  </si>
  <si>
    <t>3740</t>
  </si>
  <si>
    <t>Öres- och kronutjämning</t>
  </si>
  <si>
    <t>Summa nettoomsättning</t>
  </si>
  <si>
    <t>Övriga rörelseintäkter</t>
  </si>
  <si>
    <t>3810</t>
  </si>
  <si>
    <t>Statliga bidrag</t>
  </si>
  <si>
    <t>Felbokfört 3810/3820</t>
  </si>
  <si>
    <t>3820</t>
  </si>
  <si>
    <t>Kommunala bidrag</t>
  </si>
  <si>
    <t>3900</t>
  </si>
  <si>
    <t>3930</t>
  </si>
  <si>
    <t>Upplösning stipendiefond</t>
  </si>
  <si>
    <t>3990</t>
  </si>
  <si>
    <t>Övriga ersättningar och intäkter</t>
  </si>
  <si>
    <t>Summa bidrag</t>
  </si>
  <si>
    <t>Summa  Rörelsens intäkter</t>
  </si>
  <si>
    <t>Rörelsens kostnader</t>
  </si>
  <si>
    <t>Inköp varor och material</t>
  </si>
  <si>
    <t>4010</t>
  </si>
  <si>
    <t>4020</t>
  </si>
  <si>
    <t>Kursavgifter</t>
  </si>
  <si>
    <t>4030</t>
  </si>
  <si>
    <t>Sanktionsavgifter</t>
  </si>
  <si>
    <t>4040</t>
  </si>
  <si>
    <t>Anmälningsavgifter serier</t>
  </si>
  <si>
    <t>4120</t>
  </si>
  <si>
    <t>Förtäring</t>
  </si>
  <si>
    <t>4140</t>
  </si>
  <si>
    <t>Boende</t>
  </si>
  <si>
    <t>4170</t>
  </si>
  <si>
    <t>Biljetter</t>
  </si>
  <si>
    <t>4210</t>
  </si>
  <si>
    <t>Övr banhyra/hallhyra</t>
  </si>
  <si>
    <t>4220</t>
  </si>
  <si>
    <t>Banhyra vårtermin</t>
  </si>
  <si>
    <t>4230</t>
  </si>
  <si>
    <t>Banhyra höstterminen</t>
  </si>
  <si>
    <t>4730</t>
  </si>
  <si>
    <t>Kläder</t>
  </si>
  <si>
    <t>4740</t>
  </si>
  <si>
    <t>Priser</t>
  </si>
  <si>
    <t>4750</t>
  </si>
  <si>
    <t>Material</t>
  </si>
  <si>
    <t>4760</t>
  </si>
  <si>
    <t>Bollar</t>
  </si>
  <si>
    <t>Varierar mellan åren beroende på lager vid årsskiftet</t>
  </si>
  <si>
    <t>4850</t>
  </si>
  <si>
    <t>Övriga kostnader</t>
  </si>
  <si>
    <t>Summa varor och material</t>
  </si>
  <si>
    <t>Övriga varu- och materialkostnader</t>
  </si>
  <si>
    <t>4820</t>
  </si>
  <si>
    <t>Reseersättning</t>
  </si>
  <si>
    <t>Summa övriga varor och material</t>
  </si>
  <si>
    <t>Bruttovinst</t>
  </si>
  <si>
    <t>Övriga externa kostnader</t>
  </si>
  <si>
    <t>5060</t>
  </si>
  <si>
    <t>Städning klubbrummet</t>
  </si>
  <si>
    <t>5410</t>
  </si>
  <si>
    <t>Förbrukningsinventarier</t>
  </si>
  <si>
    <t>5420</t>
  </si>
  <si>
    <t>Programvaror</t>
  </si>
  <si>
    <t>Sportadmin</t>
  </si>
  <si>
    <t>5460</t>
  </si>
  <si>
    <t>Förbrukningsmaterial</t>
  </si>
  <si>
    <t>5900</t>
  </si>
  <si>
    <t>Reklam och PR</t>
  </si>
  <si>
    <t>6072</t>
  </si>
  <si>
    <t>Representation, ej avdragsgill</t>
  </si>
  <si>
    <t>6100</t>
  </si>
  <si>
    <t>Kontorsmateriel och trycksaker</t>
  </si>
  <si>
    <t>6110</t>
  </si>
  <si>
    <t>Kontorsmateriel</t>
  </si>
  <si>
    <t>6212</t>
  </si>
  <si>
    <t>Mobiltelefon</t>
  </si>
  <si>
    <t>6250</t>
  </si>
  <si>
    <t>Postbefordran</t>
  </si>
  <si>
    <t>Påminnelse per brev</t>
  </si>
  <si>
    <t>6310</t>
  </si>
  <si>
    <t>Företagsförsäkringar</t>
  </si>
  <si>
    <t>Folksam</t>
  </si>
  <si>
    <t>6530</t>
  </si>
  <si>
    <t>Redovisningstjänster</t>
  </si>
  <si>
    <t>Extra kostnader under 2020 för byte av Byrå</t>
  </si>
  <si>
    <t>6540</t>
  </si>
  <si>
    <t>IT-tjänster</t>
  </si>
  <si>
    <t>6560</t>
  </si>
  <si>
    <t>Serviceavgifter till branschorganisationer</t>
  </si>
  <si>
    <t>Sv. Tennisförbundet inkl. PayEx</t>
  </si>
  <si>
    <t>6570</t>
  </si>
  <si>
    <t>Bankkostnader</t>
  </si>
  <si>
    <t>6800</t>
  </si>
  <si>
    <t>Inhyrd personal</t>
  </si>
  <si>
    <t>6910</t>
  </si>
  <si>
    <t>Licensavgifter</t>
  </si>
  <si>
    <t>6980</t>
  </si>
  <si>
    <t>Föreningsavgifter</t>
  </si>
  <si>
    <t>6990</t>
  </si>
  <si>
    <t>6992</t>
  </si>
  <si>
    <t>Övriga externa kostnader, ej avdragsgilla</t>
  </si>
  <si>
    <t>Summa Övriga externa kostnader</t>
  </si>
  <si>
    <t>Personalkostnader</t>
  </si>
  <si>
    <t>7010</t>
  </si>
  <si>
    <t>Löner till kollektivanställda</t>
  </si>
  <si>
    <t>7019</t>
  </si>
  <si>
    <t>Upplupna löner och vinstandelar till
kollektivanställda</t>
  </si>
  <si>
    <t>7090</t>
  </si>
  <si>
    <t>Semesterlöneskuld</t>
  </si>
  <si>
    <t>7210</t>
  </si>
  <si>
    <t>Löner till tjänstemän</t>
  </si>
  <si>
    <t>7281</t>
  </si>
  <si>
    <t>Sjuklöner till tjänstemän</t>
  </si>
  <si>
    <t>7285</t>
  </si>
  <si>
    <t>Semesterlöner till tjänstemän</t>
  </si>
  <si>
    <t>7290</t>
  </si>
  <si>
    <t>Förändring av semesterlöneskuld</t>
  </si>
  <si>
    <t>7410</t>
  </si>
  <si>
    <t>Pensionsförsäkringspremier</t>
  </si>
  <si>
    <t>7500</t>
  </si>
  <si>
    <t>Sociala och andra avgifter enligt lag och avtal (gruppkonto)</t>
  </si>
  <si>
    <t>7510</t>
  </si>
  <si>
    <t>Lagstadgade sociala avgifter</t>
  </si>
  <si>
    <t>7519</t>
  </si>
  <si>
    <t>Sociala avgifter för semester- och löneskulder</t>
  </si>
  <si>
    <t>7533</t>
  </si>
  <si>
    <t>Särskild löneskatt för pensionskostnader</t>
  </si>
  <si>
    <t>7570</t>
  </si>
  <si>
    <t>Premier för arbetsmarknadsförsäkringar</t>
  </si>
  <si>
    <t>7610</t>
  </si>
  <si>
    <t>Utbildning</t>
  </si>
  <si>
    <t>7632</t>
  </si>
  <si>
    <t>Personalrepresentation, ej avdragsgill</t>
  </si>
  <si>
    <t>7690</t>
  </si>
  <si>
    <t>Övriga personalkostnader</t>
  </si>
  <si>
    <t>Summa Personalkostnader</t>
  </si>
  <si>
    <t>Finansiella poster</t>
  </si>
  <si>
    <t>8220</t>
  </si>
  <si>
    <t>Resultat vid försäljning av värdepapper</t>
  </si>
  <si>
    <t>8422</t>
  </si>
  <si>
    <t>Dröjsmålsräntor lev.skuld</t>
  </si>
  <si>
    <t>8423</t>
  </si>
  <si>
    <t>Räntekostnader för skatter och avgifter</t>
  </si>
  <si>
    <t>Summa Finansiella poster</t>
  </si>
  <si>
    <t>Summa Rörelsens kostnader</t>
  </si>
  <si>
    <t>Resultat före avskrivning</t>
  </si>
  <si>
    <t>8210</t>
  </si>
  <si>
    <t>Utdeln andel i andra ftg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</si>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</sst>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11"/>
      <name val="Arial"/>
      <family val="2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2" borderId="1" xfId="0" applyNumberFormat="1" applyFont="1" applyFill="1" applyBorder="1" applyAlignment="1">
      <alignment horizontal="center" wrapText="1"/>
    </xf>
    <xf numFmtId="0" fontId="0" fillId="0" borderId="0" xfId="0" applyNumberFormat="1" applyFont="1" applyAlignment="1"/>
    <xf numFmtId="3" fontId="0" fillId="2" borderId="2" xfId="0" applyNumberFormat="1" applyFont="1" applyFill="1" applyBorder="1" applyAlignment="1"/>
    <xf numFmtId="3" fontId="2" fillId="2" borderId="2" xfId="0" applyNumberFormat="1" applyFont="1" applyFill="1" applyBorder="1" applyAlignment="1">
      <alignment horizontal="right"/>
    </xf>
    <xf numFmtId="0" fontId="0" fillId="2" borderId="2" xfId="0" applyFont="1" applyFill="1" applyBorder="1" applyAlignment="1"/>
    <xf numFmtId="3" fontId="0" fillId="2" borderId="3" xfId="0" applyNumberFormat="1" applyFont="1" applyFill="1" applyBorder="1" applyAlignment="1"/>
    <xf numFmtId="3" fontId="2" fillId="2" borderId="3" xfId="0" applyNumberFormat="1" applyFont="1" applyFill="1" applyBorder="1" applyAlignment="1">
      <alignment horizontal="right"/>
    </xf>
    <xf numFmtId="0" fontId="0" fillId="2" borderId="3" xfId="0" applyFont="1" applyFill="1" applyBorder="1" applyAlignment="1"/>
    <xf numFmtId="49" fontId="0" fillId="2" borderId="3" xfId="0" applyNumberFormat="1" applyFont="1" applyFill="1" applyBorder="1" applyAlignment="1"/>
    <xf numFmtId="0" fontId="0" fillId="2" borderId="3" xfId="0" quotePrefix="1" applyFont="1" applyFill="1" applyBorder="1" applyAlignment="1"/>
    <xf numFmtId="49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3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9" fontId="0" fillId="2" borderId="1" xfId="0" applyNumberFormat="1" applyFont="1" applyFill="1" applyBorder="1" applyAlignment="1"/>
    <xf numFmtId="3" fontId="0" fillId="2" borderId="1" xfId="0" applyNumberFormat="1" applyFont="1" applyFill="1" applyBorder="1" applyAlignment="1"/>
    <xf numFmtId="0" fontId="0" fillId="2" borderId="1" xfId="0" applyFont="1" applyFill="1" applyBorder="1" applyAlignment="1"/>
    <xf numFmtId="0" fontId="3" fillId="2" borderId="1" xfId="0" applyFont="1" applyFill="1" applyBorder="1" applyAlignment="1">
      <alignment horizontal="left"/>
    </xf>
    <xf numFmtId="3" fontId="1" fillId="2" borderId="3" xfId="0" applyNumberFormat="1" applyFont="1" applyFill="1" applyBorder="1" applyAlignment="1"/>
    <xf numFmtId="0" fontId="1" fillId="2" borderId="3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0" fillId="2" borderId="3" xfId="0" applyNumberFormat="1" applyFont="1" applyFill="1" applyBorder="1" applyAlignment="1">
      <alignment wrapText="1"/>
    </xf>
    <xf numFmtId="0" fontId="4" fillId="2" borderId="3" xfId="0" applyFont="1" applyFill="1" applyBorder="1" applyAlignment="1"/>
    <xf numFmtId="49" fontId="1" fillId="2" borderId="3" xfId="0" applyNumberFormat="1" applyFont="1" applyFill="1" applyBorder="1" applyAlignment="1">
      <alignment horizontal="left"/>
    </xf>
    <xf numFmtId="0" fontId="0" fillId="2" borderId="3" xfId="0" applyFont="1" applyFill="1" applyBorder="1" applyAlignment="1"/>
    <xf numFmtId="49" fontId="1" fillId="2" borderId="3" xfId="0" applyNumberFormat="1" applyFont="1" applyFill="1" applyBorder="1" applyAlignment="1">
      <alignment horizontal="left" vertical="top"/>
    </xf>
    <xf numFmtId="49" fontId="0" fillId="2" borderId="3" xfId="0" applyNumberFormat="1" applyFont="1" applyFill="1" applyBorder="1" applyAlignment="1"/>
    <xf numFmtId="49" fontId="0" fillId="2" borderId="3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topLeftCell="A22" workbookViewId="0">
      <selection activeCell="B8" sqref="B8"/>
    </sheetView>
  </sheetViews>
  <sheetFormatPr defaultColWidth="9.21875" defaultRowHeight="14.4" x14ac:dyDescent="0.3"/>
  <cols>
    <col min="1" max="1" width="8.44140625" style="2" customWidth="1"/>
    <col min="2" max="2" width="44.44140625" style="2" customWidth="1"/>
    <col min="3" max="4" width="12.6640625" style="2" customWidth="1"/>
    <col min="5" max="5" width="12.6640625" style="2" hidden="1" customWidth="1"/>
    <col min="6" max="7" width="12.6640625" style="2" customWidth="1"/>
    <col min="8" max="8" width="43.44140625" style="2" customWidth="1"/>
    <col min="9" max="9" width="9.21875" style="2" customWidth="1"/>
    <col min="10" max="16384" width="9.21875" style="2"/>
  </cols>
  <sheetData>
    <row r="1" spans="1:8" ht="30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6.05" customHeight="1" x14ac:dyDescent="0.3">
      <c r="A2" s="35" t="s">
        <v>8</v>
      </c>
      <c r="B2" s="36"/>
      <c r="C2" s="3"/>
      <c r="D2" s="4"/>
      <c r="E2" s="3"/>
      <c r="F2" s="4"/>
      <c r="G2" s="3"/>
      <c r="H2" s="5"/>
    </row>
    <row r="3" spans="1:8" ht="14.7" customHeight="1" x14ac:dyDescent="0.3">
      <c r="A3" s="30" t="s">
        <v>9</v>
      </c>
      <c r="B3" s="32"/>
      <c r="C3" s="6"/>
      <c r="D3" s="7"/>
      <c r="E3" s="6"/>
      <c r="F3" s="7"/>
      <c r="G3" s="6"/>
      <c r="H3" s="8"/>
    </row>
    <row r="4" spans="1:8" ht="14.7" customHeight="1" x14ac:dyDescent="0.3">
      <c r="A4" s="9" t="s">
        <v>10</v>
      </c>
      <c r="B4" s="9" t="s">
        <v>11</v>
      </c>
      <c r="C4" s="6">
        <v>131226</v>
      </c>
      <c r="D4" s="7">
        <v>198385</v>
      </c>
      <c r="E4" s="6">
        <v>150000</v>
      </c>
      <c r="F4" s="7">
        <v>204858</v>
      </c>
      <c r="G4" s="6">
        <v>205000</v>
      </c>
      <c r="H4" s="8" t="s">
        <v>12</v>
      </c>
    </row>
    <row r="5" spans="1:8" ht="14.7" customHeight="1" x14ac:dyDescent="0.3">
      <c r="A5" s="9" t="s">
        <v>13</v>
      </c>
      <c r="B5" s="9" t="s">
        <v>14</v>
      </c>
      <c r="C5" s="6">
        <v>49165</v>
      </c>
      <c r="D5" s="7">
        <v>46860</v>
      </c>
      <c r="E5" s="6">
        <v>50000</v>
      </c>
      <c r="F5" s="7">
        <v>34480</v>
      </c>
      <c r="G5" s="6">
        <v>35000</v>
      </c>
      <c r="H5" s="8" t="s">
        <v>12</v>
      </c>
    </row>
    <row r="6" spans="1:8" ht="14.7" customHeight="1" x14ac:dyDescent="0.3">
      <c r="A6" s="9" t="s">
        <v>15</v>
      </c>
      <c r="B6" s="9" t="s">
        <v>16</v>
      </c>
      <c r="C6" s="6">
        <v>88370</v>
      </c>
      <c r="D6" s="7">
        <v>2190</v>
      </c>
      <c r="E6" s="6">
        <v>100000</v>
      </c>
      <c r="F6" s="7">
        <v>185477</v>
      </c>
      <c r="G6" s="6">
        <v>180000</v>
      </c>
      <c r="H6" s="8"/>
    </row>
    <row r="7" spans="1:8" ht="14.7" customHeight="1" x14ac:dyDescent="0.3">
      <c r="A7" s="9" t="s">
        <v>17</v>
      </c>
      <c r="B7" s="9" t="s">
        <v>18</v>
      </c>
      <c r="C7" s="6">
        <v>819931</v>
      </c>
      <c r="D7" s="7">
        <v>860100</v>
      </c>
      <c r="E7" s="6">
        <v>903105</v>
      </c>
      <c r="F7" s="7">
        <v>1193161</v>
      </c>
      <c r="G7" s="6">
        <v>1200000</v>
      </c>
      <c r="H7" s="10" t="s">
        <v>19</v>
      </c>
    </row>
    <row r="8" spans="1:8" ht="14.7" customHeight="1" x14ac:dyDescent="0.3">
      <c r="A8" s="9" t="s">
        <v>20</v>
      </c>
      <c r="B8" s="9" t="s">
        <v>21</v>
      </c>
      <c r="C8" s="6">
        <v>675108</v>
      </c>
      <c r="D8" s="7">
        <v>919883</v>
      </c>
      <c r="E8" s="6">
        <v>965877</v>
      </c>
      <c r="F8" s="7">
        <v>1043426</v>
      </c>
      <c r="G8" s="6">
        <v>1040000</v>
      </c>
      <c r="H8" s="10" t="s">
        <v>19</v>
      </c>
    </row>
    <row r="9" spans="1:8" ht="14.7" customHeight="1" x14ac:dyDescent="0.3">
      <c r="A9" s="9" t="s">
        <v>22</v>
      </c>
      <c r="B9" s="9" t="s">
        <v>23</v>
      </c>
      <c r="C9" s="6">
        <v>44852</v>
      </c>
      <c r="D9" s="7">
        <v>39780</v>
      </c>
      <c r="E9" s="6">
        <v>25000</v>
      </c>
      <c r="F9" s="7">
        <v>9640</v>
      </c>
      <c r="G9" s="6">
        <v>10000</v>
      </c>
      <c r="H9" s="8"/>
    </row>
    <row r="10" spans="1:8" ht="14.7" customHeight="1" x14ac:dyDescent="0.3">
      <c r="A10" s="9" t="s">
        <v>24</v>
      </c>
      <c r="B10" s="9" t="s">
        <v>25</v>
      </c>
      <c r="C10" s="6"/>
      <c r="D10" s="7">
        <v>300</v>
      </c>
      <c r="E10" s="6">
        <v>0</v>
      </c>
      <c r="F10" s="7">
        <v>0</v>
      </c>
      <c r="G10" s="6">
        <v>0</v>
      </c>
      <c r="H10" s="8"/>
    </row>
    <row r="11" spans="1:8" ht="14.7" customHeight="1" x14ac:dyDescent="0.3">
      <c r="A11" s="9" t="s">
        <v>26</v>
      </c>
      <c r="B11" s="9" t="s">
        <v>27</v>
      </c>
      <c r="C11" s="6">
        <v>12510</v>
      </c>
      <c r="D11" s="7">
        <v>7040</v>
      </c>
      <c r="E11" s="6">
        <v>0</v>
      </c>
      <c r="F11" s="7">
        <v>380</v>
      </c>
      <c r="G11" s="6">
        <v>0</v>
      </c>
      <c r="H11" s="8"/>
    </row>
    <row r="12" spans="1:8" ht="14.7" customHeight="1" x14ac:dyDescent="0.3">
      <c r="A12" s="9" t="s">
        <v>28</v>
      </c>
      <c r="B12" s="9" t="s">
        <v>29</v>
      </c>
      <c r="C12" s="6">
        <v>3875</v>
      </c>
      <c r="D12" s="7">
        <v>310</v>
      </c>
      <c r="E12" s="6">
        <v>0</v>
      </c>
      <c r="F12" s="7"/>
      <c r="G12" s="6">
        <v>0</v>
      </c>
      <c r="H12" s="8"/>
    </row>
    <row r="13" spans="1:8" ht="14.7" customHeight="1" x14ac:dyDescent="0.3">
      <c r="A13" s="9" t="s">
        <v>30</v>
      </c>
      <c r="B13" s="9" t="s">
        <v>31</v>
      </c>
      <c r="C13" s="6">
        <v>120000</v>
      </c>
      <c r="D13" s="7">
        <v>488000</v>
      </c>
      <c r="E13" s="6">
        <v>120000</v>
      </c>
      <c r="F13" s="7">
        <v>387768</v>
      </c>
      <c r="G13" s="6">
        <v>100000</v>
      </c>
      <c r="H13" s="8" t="s">
        <v>32</v>
      </c>
    </row>
    <row r="14" spans="1:8" ht="14.7" customHeight="1" x14ac:dyDescent="0.3">
      <c r="A14" s="11" t="s">
        <v>33</v>
      </c>
      <c r="B14" s="11" t="s">
        <v>34</v>
      </c>
      <c r="C14" s="7"/>
      <c r="D14" s="7">
        <v>480</v>
      </c>
      <c r="E14" s="7"/>
      <c r="F14" s="7">
        <v>0</v>
      </c>
      <c r="G14" s="7"/>
      <c r="H14" s="12"/>
    </row>
    <row r="15" spans="1:8" ht="14.7" customHeight="1" x14ac:dyDescent="0.3">
      <c r="A15" s="11" t="s">
        <v>35</v>
      </c>
      <c r="B15" s="11" t="s">
        <v>36</v>
      </c>
      <c r="C15" s="7"/>
      <c r="D15" s="7">
        <v>120</v>
      </c>
      <c r="E15" s="7"/>
      <c r="F15" s="7">
        <v>10629</v>
      </c>
      <c r="G15" s="7">
        <v>10000</v>
      </c>
      <c r="H15" s="12"/>
    </row>
    <row r="16" spans="1:8" ht="14.7" customHeight="1" thickBot="1" x14ac:dyDescent="0.35">
      <c r="A16" s="13" t="s">
        <v>37</v>
      </c>
      <c r="B16" s="13" t="s">
        <v>38</v>
      </c>
      <c r="C16" s="14">
        <v>-9</v>
      </c>
      <c r="D16" s="14">
        <v>3.77</v>
      </c>
      <c r="E16" s="14"/>
      <c r="F16" s="14">
        <v>-1.01</v>
      </c>
      <c r="G16" s="14"/>
      <c r="H16" s="15"/>
    </row>
    <row r="17" spans="1:8" ht="14.7" customHeight="1" x14ac:dyDescent="0.3">
      <c r="A17" s="35" t="s">
        <v>39</v>
      </c>
      <c r="B17" s="36"/>
      <c r="C17" s="16">
        <f>SUM(C4:C16)</f>
        <v>1945028</v>
      </c>
      <c r="D17" s="16">
        <f>SUM(D4:D16)</f>
        <v>2563451.77</v>
      </c>
      <c r="E17" s="16">
        <f>SUM(E4:E16)</f>
        <v>2313982</v>
      </c>
      <c r="F17" s="16">
        <f>SUM(F4:F16)</f>
        <v>3069817.99</v>
      </c>
      <c r="G17" s="16">
        <f>SUM(G4:G16)</f>
        <v>2780000</v>
      </c>
      <c r="H17" s="17"/>
    </row>
    <row r="18" spans="1:8" ht="14.7" customHeight="1" x14ac:dyDescent="0.3">
      <c r="A18" s="9"/>
      <c r="B18" s="18"/>
      <c r="C18" s="6"/>
      <c r="D18" s="7"/>
      <c r="E18" s="6"/>
      <c r="F18" s="7"/>
      <c r="G18" s="6"/>
      <c r="H18" s="8"/>
    </row>
    <row r="19" spans="1:8" ht="14.7" customHeight="1" x14ac:dyDescent="0.3">
      <c r="A19" s="30" t="s">
        <v>40</v>
      </c>
      <c r="B19" s="32"/>
      <c r="C19" s="6"/>
      <c r="D19" s="7"/>
      <c r="E19" s="6"/>
      <c r="F19" s="7"/>
      <c r="G19" s="6"/>
      <c r="H19" s="8"/>
    </row>
    <row r="20" spans="1:8" ht="14.7" customHeight="1" x14ac:dyDescent="0.3">
      <c r="A20" s="9" t="s">
        <v>41</v>
      </c>
      <c r="B20" s="9" t="s">
        <v>42</v>
      </c>
      <c r="C20" s="6">
        <v>195622</v>
      </c>
      <c r="D20" s="7">
        <v>138217.60000000001</v>
      </c>
      <c r="E20" s="6">
        <v>152040</v>
      </c>
      <c r="F20" s="7">
        <v>249904</v>
      </c>
      <c r="G20" s="6">
        <v>160000</v>
      </c>
      <c r="H20" s="8" t="s">
        <v>43</v>
      </c>
    </row>
    <row r="21" spans="1:8" ht="14.55" customHeight="1" x14ac:dyDescent="0.3">
      <c r="A21" s="11" t="s">
        <v>44</v>
      </c>
      <c r="B21" s="11" t="s">
        <v>45</v>
      </c>
      <c r="C21" s="7">
        <v>310000</v>
      </c>
      <c r="D21" s="7">
        <v>265800</v>
      </c>
      <c r="E21" s="7">
        <v>276000</v>
      </c>
      <c r="F21" s="7">
        <v>162720</v>
      </c>
      <c r="G21" s="7">
        <v>270000</v>
      </c>
      <c r="H21" s="11" t="s">
        <v>12</v>
      </c>
    </row>
    <row r="22" spans="1:8" ht="14.7" customHeight="1" x14ac:dyDescent="0.3">
      <c r="A22" s="9" t="s">
        <v>46</v>
      </c>
      <c r="B22" s="9" t="s">
        <v>40</v>
      </c>
      <c r="C22" s="6"/>
      <c r="D22" s="7">
        <v>815</v>
      </c>
      <c r="E22" s="6"/>
      <c r="F22" s="7">
        <v>0</v>
      </c>
      <c r="G22" s="6"/>
      <c r="H22" s="8"/>
    </row>
    <row r="23" spans="1:8" ht="14.55" customHeight="1" x14ac:dyDescent="0.3">
      <c r="A23" s="11" t="s">
        <v>47</v>
      </c>
      <c r="B23" s="11" t="s">
        <v>48</v>
      </c>
      <c r="C23" s="7">
        <v>112119</v>
      </c>
      <c r="D23" s="7"/>
      <c r="E23" s="7"/>
      <c r="F23" s="7">
        <v>0</v>
      </c>
      <c r="G23" s="7"/>
      <c r="H23" s="11"/>
    </row>
    <row r="24" spans="1:8" ht="14.7" customHeight="1" thickBot="1" x14ac:dyDescent="0.35">
      <c r="A24" s="13" t="s">
        <v>49</v>
      </c>
      <c r="B24" s="13" t="s">
        <v>50</v>
      </c>
      <c r="C24" s="14"/>
      <c r="D24" s="14">
        <v>11461</v>
      </c>
      <c r="E24" s="14"/>
      <c r="F24" s="14">
        <v>15720</v>
      </c>
      <c r="G24" s="14"/>
      <c r="H24" s="15"/>
    </row>
    <row r="25" spans="1:8" ht="15" customHeight="1" x14ac:dyDescent="0.3">
      <c r="A25" s="35" t="s">
        <v>51</v>
      </c>
      <c r="B25" s="36"/>
      <c r="C25" s="16">
        <f>SUM(C20:C23)</f>
        <v>617741</v>
      </c>
      <c r="D25" s="16">
        <f>SUM(D20:D23)</f>
        <v>404832.6</v>
      </c>
      <c r="E25" s="16">
        <f>SUM(E20:E23)</f>
        <v>428040</v>
      </c>
      <c r="F25" s="16">
        <f>SUM(F20:F24)</f>
        <v>428344</v>
      </c>
      <c r="G25" s="16">
        <f>SUM(G20:G23)</f>
        <v>430000</v>
      </c>
      <c r="H25" s="17"/>
    </row>
    <row r="26" spans="1:8" ht="14.7" customHeight="1" x14ac:dyDescent="0.3">
      <c r="A26" s="9"/>
      <c r="B26" s="9"/>
      <c r="C26" s="6"/>
      <c r="D26" s="7"/>
      <c r="E26" s="6"/>
      <c r="F26" s="7"/>
      <c r="G26" s="6"/>
      <c r="H26" s="8"/>
    </row>
    <row r="27" spans="1:8" ht="14.7" customHeight="1" x14ac:dyDescent="0.3">
      <c r="A27" s="30" t="s">
        <v>52</v>
      </c>
      <c r="B27" s="32"/>
      <c r="C27" s="19">
        <f>C17+C25</f>
        <v>2562769</v>
      </c>
      <c r="D27" s="19">
        <f>D17+D25</f>
        <v>2968284.37</v>
      </c>
      <c r="E27" s="19">
        <f>E17+E25</f>
        <v>2742022</v>
      </c>
      <c r="F27" s="19">
        <f>F17+F25</f>
        <v>3498161.99</v>
      </c>
      <c r="G27" s="19">
        <f>G17+G25</f>
        <v>3210000</v>
      </c>
      <c r="H27" s="18" t="s">
        <v>12</v>
      </c>
    </row>
    <row r="28" spans="1:8" ht="14.7" customHeight="1" x14ac:dyDescent="0.3">
      <c r="A28" s="9"/>
      <c r="B28" s="9"/>
      <c r="C28" s="6"/>
      <c r="D28" s="7"/>
      <c r="E28" s="6"/>
      <c r="F28" s="7"/>
      <c r="G28" s="6"/>
      <c r="H28" s="8"/>
    </row>
    <row r="29" spans="1:8" ht="15" customHeight="1" x14ac:dyDescent="0.3">
      <c r="A29" s="30" t="s">
        <v>53</v>
      </c>
      <c r="B29" s="32"/>
      <c r="C29" s="6"/>
      <c r="D29" s="7"/>
      <c r="E29" s="6"/>
      <c r="F29" s="7"/>
      <c r="G29" s="6"/>
      <c r="H29" s="8"/>
    </row>
    <row r="30" spans="1:8" ht="15" customHeight="1" x14ac:dyDescent="0.3">
      <c r="A30" s="30" t="s">
        <v>54</v>
      </c>
      <c r="B30" s="32"/>
      <c r="C30" s="6"/>
      <c r="D30" s="7"/>
      <c r="E30" s="6"/>
      <c r="F30" s="7"/>
      <c r="G30" s="6"/>
      <c r="H30" s="8"/>
    </row>
    <row r="31" spans="1:8" ht="14.7" customHeight="1" x14ac:dyDescent="0.3">
      <c r="A31" s="9" t="s">
        <v>55</v>
      </c>
      <c r="B31" s="9" t="s">
        <v>11</v>
      </c>
      <c r="C31" s="6">
        <v>56062</v>
      </c>
      <c r="D31" s="7">
        <v>24258</v>
      </c>
      <c r="E31" s="6">
        <v>36000</v>
      </c>
      <c r="F31" s="7">
        <v>41328</v>
      </c>
      <c r="G31" s="6">
        <v>42000</v>
      </c>
      <c r="H31" s="8"/>
    </row>
    <row r="32" spans="1:8" ht="14.7" customHeight="1" x14ac:dyDescent="0.3">
      <c r="A32" s="9" t="s">
        <v>56</v>
      </c>
      <c r="B32" s="9" t="s">
        <v>57</v>
      </c>
      <c r="C32" s="6">
        <v>18125</v>
      </c>
      <c r="D32" s="7">
        <v>8825</v>
      </c>
      <c r="E32" s="6">
        <v>0</v>
      </c>
      <c r="F32" s="7">
        <v>9800</v>
      </c>
      <c r="G32" s="6">
        <v>0</v>
      </c>
      <c r="H32" s="8"/>
    </row>
    <row r="33" spans="1:8" ht="14.7" customHeight="1" x14ac:dyDescent="0.3">
      <c r="A33" s="9" t="s">
        <v>58</v>
      </c>
      <c r="B33" s="9" t="s">
        <v>59</v>
      </c>
      <c r="C33" s="6"/>
      <c r="D33" s="7"/>
      <c r="E33" s="6">
        <v>2500</v>
      </c>
      <c r="F33" s="7">
        <v>0</v>
      </c>
      <c r="G33" s="6">
        <v>2500</v>
      </c>
      <c r="H33" s="8"/>
    </row>
    <row r="34" spans="1:8" ht="14.7" customHeight="1" x14ac:dyDescent="0.3">
      <c r="A34" s="9" t="s">
        <v>60</v>
      </c>
      <c r="B34" s="9" t="s">
        <v>61</v>
      </c>
      <c r="C34" s="6">
        <v>21858</v>
      </c>
      <c r="D34" s="7">
        <v>20000</v>
      </c>
      <c r="E34" s="6">
        <v>20000</v>
      </c>
      <c r="F34" s="7">
        <v>5050</v>
      </c>
      <c r="G34" s="6">
        <v>20000</v>
      </c>
      <c r="H34" s="8"/>
    </row>
    <row r="35" spans="1:8" ht="14.7" customHeight="1" x14ac:dyDescent="0.3">
      <c r="A35" s="9" t="s">
        <v>62</v>
      </c>
      <c r="B35" s="9" t="s">
        <v>63</v>
      </c>
      <c r="C35" s="6">
        <v>6905</v>
      </c>
      <c r="D35" s="7">
        <v>2447</v>
      </c>
      <c r="E35" s="6">
        <v>3000</v>
      </c>
      <c r="F35" s="7">
        <v>531</v>
      </c>
      <c r="G35" s="6">
        <v>3000</v>
      </c>
      <c r="H35" s="8"/>
    </row>
    <row r="36" spans="1:8" ht="14.7" customHeight="1" x14ac:dyDescent="0.3">
      <c r="A36" s="9" t="s">
        <v>64</v>
      </c>
      <c r="B36" s="9" t="s">
        <v>65</v>
      </c>
      <c r="C36" s="6">
        <v>5486</v>
      </c>
      <c r="D36" s="7">
        <v>1595</v>
      </c>
      <c r="E36" s="6">
        <v>3000</v>
      </c>
      <c r="F36" s="7">
        <v>0</v>
      </c>
      <c r="G36" s="6">
        <v>3000</v>
      </c>
      <c r="H36" s="8"/>
    </row>
    <row r="37" spans="1:8" ht="14.7" customHeight="1" x14ac:dyDescent="0.3">
      <c r="A37" s="9" t="s">
        <v>66</v>
      </c>
      <c r="B37" s="9" t="s">
        <v>67</v>
      </c>
      <c r="C37" s="6">
        <v>1428</v>
      </c>
      <c r="D37" s="7">
        <v>0</v>
      </c>
      <c r="E37" s="6">
        <v>0</v>
      </c>
      <c r="F37" s="7">
        <v>7570</v>
      </c>
      <c r="G37" s="6">
        <v>7500</v>
      </c>
      <c r="H37" s="8"/>
    </row>
    <row r="38" spans="1:8" ht="14.7" customHeight="1" x14ac:dyDescent="0.3">
      <c r="A38" s="9" t="s">
        <v>68</v>
      </c>
      <c r="B38" s="9" t="s">
        <v>69</v>
      </c>
      <c r="C38" s="6">
        <v>3744</v>
      </c>
      <c r="D38" s="7">
        <v>0</v>
      </c>
      <c r="E38" s="6">
        <v>0</v>
      </c>
      <c r="F38" s="7">
        <v>0</v>
      </c>
      <c r="G38" s="6">
        <v>10000</v>
      </c>
      <c r="H38" s="20" t="s">
        <v>12</v>
      </c>
    </row>
    <row r="39" spans="1:8" ht="14.7" customHeight="1" x14ac:dyDescent="0.3">
      <c r="A39" s="9" t="s">
        <v>70</v>
      </c>
      <c r="B39" s="9" t="s">
        <v>71</v>
      </c>
      <c r="C39" s="6">
        <v>378800</v>
      </c>
      <c r="D39" s="7">
        <v>376442</v>
      </c>
      <c r="E39" s="6">
        <v>395264</v>
      </c>
      <c r="F39" s="7">
        <v>385839</v>
      </c>
      <c r="G39" s="6">
        <v>395264</v>
      </c>
      <c r="H39" s="9" t="s">
        <v>12</v>
      </c>
    </row>
    <row r="40" spans="1:8" ht="14.7" customHeight="1" x14ac:dyDescent="0.3">
      <c r="A40" s="9" t="s">
        <v>72</v>
      </c>
      <c r="B40" s="9" t="s">
        <v>73</v>
      </c>
      <c r="C40" s="6">
        <v>340000</v>
      </c>
      <c r="D40" s="7">
        <v>340000</v>
      </c>
      <c r="E40" s="6">
        <v>357000</v>
      </c>
      <c r="F40" s="7">
        <v>400877</v>
      </c>
      <c r="G40" s="6">
        <v>384000</v>
      </c>
      <c r="H40" s="9" t="s">
        <v>12</v>
      </c>
    </row>
    <row r="41" spans="1:8" ht="14.7" customHeight="1" x14ac:dyDescent="0.3">
      <c r="A41" s="9" t="s">
        <v>74</v>
      </c>
      <c r="B41" s="9" t="s">
        <v>75</v>
      </c>
      <c r="C41" s="6">
        <v>44131</v>
      </c>
      <c r="D41" s="7">
        <v>0</v>
      </c>
      <c r="E41" s="6">
        <v>0</v>
      </c>
      <c r="F41" s="7">
        <v>0</v>
      </c>
      <c r="G41" s="6">
        <v>0</v>
      </c>
      <c r="H41" s="8"/>
    </row>
    <row r="42" spans="1:8" ht="14.7" customHeight="1" x14ac:dyDescent="0.3">
      <c r="A42" s="9" t="s">
        <v>76</v>
      </c>
      <c r="B42" s="9" t="s">
        <v>77</v>
      </c>
      <c r="C42" s="6">
        <v>8482</v>
      </c>
      <c r="D42" s="7">
        <v>7974</v>
      </c>
      <c r="E42" s="6">
        <v>10000</v>
      </c>
      <c r="F42" s="7">
        <v>5403</v>
      </c>
      <c r="G42" s="6">
        <v>7500</v>
      </c>
      <c r="H42" s="20" t="s">
        <v>12</v>
      </c>
    </row>
    <row r="43" spans="1:8" ht="14.7" customHeight="1" x14ac:dyDescent="0.3">
      <c r="A43" s="9" t="s">
        <v>78</v>
      </c>
      <c r="B43" s="9" t="s">
        <v>79</v>
      </c>
      <c r="C43" s="6">
        <v>0</v>
      </c>
      <c r="D43" s="7">
        <v>300</v>
      </c>
      <c r="E43" s="6">
        <v>1500</v>
      </c>
      <c r="F43" s="7">
        <v>0</v>
      </c>
      <c r="G43" s="6">
        <v>0</v>
      </c>
      <c r="H43" s="9" t="s">
        <v>12</v>
      </c>
    </row>
    <row r="44" spans="1:8" ht="14.7" customHeight="1" x14ac:dyDescent="0.3">
      <c r="A44" s="9" t="s">
        <v>80</v>
      </c>
      <c r="B44" s="9" t="s">
        <v>81</v>
      </c>
      <c r="C44" s="6">
        <v>44829</v>
      </c>
      <c r="D44" s="7">
        <v>43842</v>
      </c>
      <c r="E44" s="6">
        <v>46034</v>
      </c>
      <c r="F44" s="7">
        <v>44270</v>
      </c>
      <c r="G44" s="6">
        <v>40000</v>
      </c>
      <c r="H44" s="9" t="s">
        <v>82</v>
      </c>
    </row>
    <row r="45" spans="1:8" ht="14.7" customHeight="1" thickBot="1" x14ac:dyDescent="0.35">
      <c r="A45" s="21" t="s">
        <v>83</v>
      </c>
      <c r="B45" s="21" t="s">
        <v>84</v>
      </c>
      <c r="C45" s="22">
        <v>4711</v>
      </c>
      <c r="D45" s="14">
        <v>0</v>
      </c>
      <c r="E45" s="22">
        <v>10000</v>
      </c>
      <c r="F45" s="14">
        <v>0</v>
      </c>
      <c r="G45" s="22">
        <v>10000</v>
      </c>
      <c r="H45" s="23"/>
    </row>
    <row r="46" spans="1:8" ht="15" customHeight="1" x14ac:dyDescent="0.3">
      <c r="A46" s="35" t="s">
        <v>85</v>
      </c>
      <c r="B46" s="36"/>
      <c r="C46" s="16">
        <f>SUM(C31:C45)</f>
        <v>934561</v>
      </c>
      <c r="D46" s="16">
        <f>SUM(D31:D45)</f>
        <v>825683</v>
      </c>
      <c r="E46" s="16">
        <f>SUM(E31:E45)</f>
        <v>884298</v>
      </c>
      <c r="F46" s="16">
        <f>SUM(F31:F45)</f>
        <v>900668</v>
      </c>
      <c r="G46" s="16">
        <f>SUM(G31:G45)</f>
        <v>924764</v>
      </c>
      <c r="H46" s="17"/>
    </row>
    <row r="47" spans="1:8" ht="15" customHeight="1" x14ac:dyDescent="0.3">
      <c r="A47" s="18"/>
      <c r="B47" s="18"/>
      <c r="C47" s="6"/>
      <c r="D47" s="7"/>
      <c r="E47" s="6"/>
      <c r="F47" s="7"/>
      <c r="G47" s="6"/>
      <c r="H47" s="8"/>
    </row>
    <row r="48" spans="1:8" ht="15" customHeight="1" x14ac:dyDescent="0.3">
      <c r="A48" s="30" t="s">
        <v>86</v>
      </c>
      <c r="B48" s="32"/>
      <c r="C48" s="6"/>
      <c r="D48" s="7"/>
      <c r="E48" s="6"/>
      <c r="F48" s="7"/>
      <c r="G48" s="6"/>
      <c r="H48" s="8"/>
    </row>
    <row r="49" spans="1:8" ht="14.7" customHeight="1" thickBot="1" x14ac:dyDescent="0.35">
      <c r="A49" s="13" t="s">
        <v>87</v>
      </c>
      <c r="B49" s="13" t="s">
        <v>88</v>
      </c>
      <c r="C49" s="22">
        <v>3973</v>
      </c>
      <c r="D49" s="14">
        <v>1136</v>
      </c>
      <c r="E49" s="22">
        <v>6000</v>
      </c>
      <c r="F49" s="14">
        <v>0</v>
      </c>
      <c r="G49" s="22">
        <v>0</v>
      </c>
      <c r="H49" s="24"/>
    </row>
    <row r="50" spans="1:8" ht="14.7" customHeight="1" x14ac:dyDescent="0.3">
      <c r="A50" s="35" t="s">
        <v>89</v>
      </c>
      <c r="B50" s="36"/>
      <c r="C50" s="16">
        <f>SUM(C49:C49)</f>
        <v>3973</v>
      </c>
      <c r="D50" s="16">
        <f>SUM(D49:D49)</f>
        <v>1136</v>
      </c>
      <c r="E50" s="16">
        <f>SUM(E49:E49)</f>
        <v>6000</v>
      </c>
      <c r="F50" s="16">
        <f>SUM(F49:F49)</f>
        <v>0</v>
      </c>
      <c r="G50" s="16">
        <f>SUM(G49:G49)</f>
        <v>0</v>
      </c>
      <c r="H50" s="17"/>
    </row>
    <row r="51" spans="1:8" ht="14.7" customHeight="1" x14ac:dyDescent="0.3">
      <c r="A51" s="18"/>
      <c r="B51" s="18"/>
      <c r="C51" s="6"/>
      <c r="D51" s="7"/>
      <c r="E51" s="6"/>
      <c r="F51" s="7"/>
      <c r="G51" s="6"/>
      <c r="H51" s="8"/>
    </row>
    <row r="52" spans="1:8" ht="14.7" customHeight="1" x14ac:dyDescent="0.3">
      <c r="A52" s="30" t="s">
        <v>90</v>
      </c>
      <c r="B52" s="32"/>
      <c r="C52" s="25">
        <f>C27-C46-C50</f>
        <v>1624235</v>
      </c>
      <c r="D52" s="19">
        <f>D27-D46-D50</f>
        <v>2141465.37</v>
      </c>
      <c r="E52" s="25">
        <f>E27-E46-E50</f>
        <v>1851724</v>
      </c>
      <c r="F52" s="19">
        <f>F27-F46-F50</f>
        <v>2597493.9900000002</v>
      </c>
      <c r="G52" s="25">
        <f>G27-G46-G50</f>
        <v>2285236</v>
      </c>
      <c r="H52" s="26"/>
    </row>
    <row r="53" spans="1:8" ht="14.7" customHeight="1" x14ac:dyDescent="0.3">
      <c r="A53" s="9"/>
      <c r="B53" s="9"/>
      <c r="C53" s="6"/>
      <c r="D53" s="7"/>
      <c r="E53" s="6"/>
      <c r="F53" s="7"/>
      <c r="G53" s="6"/>
      <c r="H53" s="8"/>
    </row>
    <row r="54" spans="1:8" ht="15" customHeight="1" x14ac:dyDescent="0.3">
      <c r="A54" s="30" t="s">
        <v>91</v>
      </c>
      <c r="B54" s="32"/>
      <c r="C54" s="6"/>
      <c r="D54" s="7"/>
      <c r="E54" s="6"/>
      <c r="F54" s="7"/>
      <c r="G54" s="6"/>
      <c r="H54" s="8"/>
    </row>
    <row r="55" spans="1:8" ht="15" customHeight="1" x14ac:dyDescent="0.3">
      <c r="A55" s="9" t="s">
        <v>92</v>
      </c>
      <c r="B55" s="9" t="s">
        <v>93</v>
      </c>
      <c r="C55" s="6">
        <v>1000</v>
      </c>
      <c r="D55" s="7">
        <v>8000</v>
      </c>
      <c r="E55" s="6">
        <v>8000</v>
      </c>
      <c r="F55" s="7">
        <v>11000</v>
      </c>
      <c r="G55" s="6">
        <v>10000</v>
      </c>
      <c r="H55" s="8"/>
    </row>
    <row r="56" spans="1:8" ht="15" customHeight="1" x14ac:dyDescent="0.3">
      <c r="A56" s="9" t="s">
        <v>94</v>
      </c>
      <c r="B56" s="9" t="s">
        <v>95</v>
      </c>
      <c r="C56" s="6">
        <v>11091</v>
      </c>
      <c r="D56" s="7">
        <v>10000</v>
      </c>
      <c r="E56" s="6">
        <v>10000</v>
      </c>
      <c r="F56" s="7">
        <v>3338</v>
      </c>
      <c r="G56" s="6">
        <v>10000</v>
      </c>
      <c r="H56" s="8"/>
    </row>
    <row r="57" spans="1:8" ht="14.7" customHeight="1" x14ac:dyDescent="0.3">
      <c r="A57" s="9" t="s">
        <v>96</v>
      </c>
      <c r="B57" s="9" t="s">
        <v>97</v>
      </c>
      <c r="C57" s="6">
        <v>11902</v>
      </c>
      <c r="D57" s="7">
        <v>16756</v>
      </c>
      <c r="E57" s="6">
        <v>15000</v>
      </c>
      <c r="F57" s="7">
        <v>13106</v>
      </c>
      <c r="G57" s="6">
        <v>15000</v>
      </c>
      <c r="H57" s="9" t="s">
        <v>98</v>
      </c>
    </row>
    <row r="58" spans="1:8" ht="14.7" customHeight="1" x14ac:dyDescent="0.3">
      <c r="A58" s="9" t="s">
        <v>99</v>
      </c>
      <c r="B58" s="9" t="s">
        <v>100</v>
      </c>
      <c r="C58" s="6">
        <v>5552</v>
      </c>
      <c r="D58" s="7">
        <v>1656.95</v>
      </c>
      <c r="E58" s="6">
        <v>5000</v>
      </c>
      <c r="F58" s="7">
        <v>1681</v>
      </c>
      <c r="G58" s="6">
        <v>2000</v>
      </c>
      <c r="H58" s="9" t="s">
        <v>12</v>
      </c>
    </row>
    <row r="59" spans="1:8" ht="14.7" customHeight="1" x14ac:dyDescent="0.3">
      <c r="A59" s="9" t="s">
        <v>101</v>
      </c>
      <c r="B59" s="9" t="s">
        <v>102</v>
      </c>
      <c r="C59" s="6"/>
      <c r="D59" s="7">
        <v>6250</v>
      </c>
      <c r="E59" s="6">
        <v>5000</v>
      </c>
      <c r="F59" s="7">
        <v>10239</v>
      </c>
      <c r="G59" s="6">
        <v>10000</v>
      </c>
      <c r="H59" s="8"/>
    </row>
    <row r="60" spans="1:8" ht="14.7" customHeight="1" x14ac:dyDescent="0.3">
      <c r="A60" s="9" t="s">
        <v>103</v>
      </c>
      <c r="B60" s="9" t="s">
        <v>104</v>
      </c>
      <c r="C60" s="6"/>
      <c r="D60" s="7"/>
      <c r="E60" s="6">
        <v>0</v>
      </c>
      <c r="F60" s="7">
        <v>1681.35</v>
      </c>
      <c r="G60" s="6">
        <v>2000</v>
      </c>
      <c r="H60" s="8"/>
    </row>
    <row r="61" spans="1:8" ht="14.7" customHeight="1" x14ac:dyDescent="0.3">
      <c r="A61" s="9" t="s">
        <v>105</v>
      </c>
      <c r="B61" s="9" t="s">
        <v>106</v>
      </c>
      <c r="C61" s="6">
        <v>4507</v>
      </c>
      <c r="D61" s="7"/>
      <c r="E61" s="6">
        <v>2000</v>
      </c>
      <c r="F61" s="7">
        <v>1282</v>
      </c>
      <c r="G61" s="6">
        <v>2000</v>
      </c>
      <c r="H61" s="9" t="s">
        <v>12</v>
      </c>
    </row>
    <row r="62" spans="1:8" ht="14.7" customHeight="1" x14ac:dyDescent="0.3">
      <c r="A62" s="9" t="s">
        <v>107</v>
      </c>
      <c r="B62" s="9" t="s">
        <v>108</v>
      </c>
      <c r="C62" s="6"/>
      <c r="D62" s="7">
        <v>496</v>
      </c>
      <c r="E62" s="6">
        <v>0</v>
      </c>
      <c r="F62" s="7">
        <v>1039</v>
      </c>
      <c r="G62" s="6">
        <v>1000</v>
      </c>
      <c r="H62" s="8"/>
    </row>
    <row r="63" spans="1:8" ht="14.7" customHeight="1" x14ac:dyDescent="0.3">
      <c r="A63" s="9" t="s">
        <v>109</v>
      </c>
      <c r="B63" s="9" t="s">
        <v>110</v>
      </c>
      <c r="C63" s="6">
        <v>7889</v>
      </c>
      <c r="D63" s="7">
        <v>2875.59</v>
      </c>
      <c r="E63" s="6">
        <v>6000</v>
      </c>
      <c r="F63" s="7">
        <v>7500</v>
      </c>
      <c r="G63" s="6">
        <v>7200</v>
      </c>
      <c r="H63" s="8"/>
    </row>
    <row r="64" spans="1:8" ht="14.7" customHeight="1" x14ac:dyDescent="0.3">
      <c r="A64" s="9" t="s">
        <v>111</v>
      </c>
      <c r="B64" s="9" t="s">
        <v>112</v>
      </c>
      <c r="C64" s="6">
        <v>1028</v>
      </c>
      <c r="D64" s="7">
        <v>22.8</v>
      </c>
      <c r="E64" s="6">
        <v>100</v>
      </c>
      <c r="F64" s="7">
        <v>-246</v>
      </c>
      <c r="G64" s="6">
        <v>500</v>
      </c>
      <c r="H64" s="9" t="s">
        <v>113</v>
      </c>
    </row>
    <row r="65" spans="1:8" ht="14.7" customHeight="1" x14ac:dyDescent="0.3">
      <c r="A65" s="9" t="s">
        <v>114</v>
      </c>
      <c r="B65" s="9" t="s">
        <v>115</v>
      </c>
      <c r="C65" s="6">
        <v>-526</v>
      </c>
      <c r="D65" s="7">
        <v>4150</v>
      </c>
      <c r="E65" s="7">
        <v>4500</v>
      </c>
      <c r="F65" s="7">
        <v>4150</v>
      </c>
      <c r="G65" s="7">
        <v>3100</v>
      </c>
      <c r="H65" s="11" t="s">
        <v>116</v>
      </c>
    </row>
    <row r="66" spans="1:8" ht="14.7" customHeight="1" x14ac:dyDescent="0.3">
      <c r="A66" s="9" t="s">
        <v>117</v>
      </c>
      <c r="B66" s="9" t="s">
        <v>118</v>
      </c>
      <c r="C66" s="6">
        <v>55886</v>
      </c>
      <c r="D66" s="7">
        <v>60275</v>
      </c>
      <c r="E66" s="6">
        <v>60000</v>
      </c>
      <c r="F66" s="7">
        <v>85310</v>
      </c>
      <c r="G66" s="6">
        <v>60000</v>
      </c>
      <c r="H66" s="9" t="s">
        <v>119</v>
      </c>
    </row>
    <row r="67" spans="1:8" ht="14.7" customHeight="1" x14ac:dyDescent="0.3">
      <c r="A67" s="9" t="s">
        <v>120</v>
      </c>
      <c r="B67" s="9" t="s">
        <v>121</v>
      </c>
      <c r="C67" s="6"/>
      <c r="D67" s="7"/>
      <c r="E67" s="6">
        <v>0</v>
      </c>
      <c r="F67" s="7">
        <v>5175</v>
      </c>
      <c r="G67" s="6">
        <v>5000</v>
      </c>
      <c r="H67" s="9"/>
    </row>
    <row r="68" spans="1:8" ht="14.7" customHeight="1" x14ac:dyDescent="0.3">
      <c r="A68" s="9" t="s">
        <v>122</v>
      </c>
      <c r="B68" s="9" t="s">
        <v>123</v>
      </c>
      <c r="C68" s="6">
        <v>4528</v>
      </c>
      <c r="D68" s="7">
        <v>4500</v>
      </c>
      <c r="E68" s="6">
        <v>4500</v>
      </c>
      <c r="F68" s="7">
        <v>6148</v>
      </c>
      <c r="G68" s="6">
        <v>6500</v>
      </c>
      <c r="H68" s="9" t="s">
        <v>124</v>
      </c>
    </row>
    <row r="69" spans="1:8" ht="14.7" customHeight="1" x14ac:dyDescent="0.3">
      <c r="A69" s="9" t="s">
        <v>125</v>
      </c>
      <c r="B69" s="9" t="s">
        <v>126</v>
      </c>
      <c r="C69" s="6">
        <v>2896</v>
      </c>
      <c r="D69" s="7">
        <v>4051.5</v>
      </c>
      <c r="E69" s="6">
        <v>3000</v>
      </c>
      <c r="F69" s="7">
        <v>7291</v>
      </c>
      <c r="G69" s="6">
        <v>6000</v>
      </c>
      <c r="H69" s="9" t="s">
        <v>12</v>
      </c>
    </row>
    <row r="70" spans="1:8" ht="14.7" customHeight="1" x14ac:dyDescent="0.3">
      <c r="A70" s="9" t="s">
        <v>127</v>
      </c>
      <c r="B70" s="9" t="s">
        <v>128</v>
      </c>
      <c r="C70" s="6">
        <v>404785</v>
      </c>
      <c r="D70" s="7">
        <v>238292</v>
      </c>
      <c r="E70" s="6">
        <v>0</v>
      </c>
      <c r="F70" s="7">
        <v>0</v>
      </c>
      <c r="G70" s="6">
        <v>0</v>
      </c>
      <c r="H70" s="9" t="s">
        <v>12</v>
      </c>
    </row>
    <row r="71" spans="1:8" ht="14.7" customHeight="1" x14ac:dyDescent="0.3">
      <c r="A71" s="9" t="s">
        <v>129</v>
      </c>
      <c r="B71" s="9" t="s">
        <v>130</v>
      </c>
      <c r="C71" s="6"/>
      <c r="D71" s="7"/>
      <c r="E71" s="6">
        <v>5000</v>
      </c>
      <c r="F71" s="7">
        <v>4500</v>
      </c>
      <c r="G71" s="6">
        <v>5000</v>
      </c>
      <c r="H71" s="8"/>
    </row>
    <row r="72" spans="1:8" ht="14.7" customHeight="1" x14ac:dyDescent="0.3">
      <c r="A72" s="9" t="s">
        <v>131</v>
      </c>
      <c r="B72" s="9" t="s">
        <v>132</v>
      </c>
      <c r="C72" s="6"/>
      <c r="D72" s="7">
        <v>6835</v>
      </c>
      <c r="E72" s="6">
        <v>7000</v>
      </c>
      <c r="F72" s="7">
        <v>2527</v>
      </c>
      <c r="G72" s="6">
        <v>3000</v>
      </c>
      <c r="H72" s="8"/>
    </row>
    <row r="73" spans="1:8" ht="14.7" customHeight="1" x14ac:dyDescent="0.3">
      <c r="A73" s="9" t="s">
        <v>133</v>
      </c>
      <c r="B73" s="9" t="s">
        <v>91</v>
      </c>
      <c r="C73" s="6">
        <v>4001</v>
      </c>
      <c r="D73" s="7">
        <v>1000</v>
      </c>
      <c r="E73" s="6">
        <v>1000</v>
      </c>
      <c r="F73" s="7">
        <v>1103</v>
      </c>
      <c r="G73" s="6">
        <v>1000</v>
      </c>
      <c r="H73" s="8"/>
    </row>
    <row r="74" spans="1:8" ht="14.7" customHeight="1" thickBot="1" x14ac:dyDescent="0.35">
      <c r="A74" s="21" t="s">
        <v>134</v>
      </c>
      <c r="B74" s="21" t="s">
        <v>135</v>
      </c>
      <c r="C74" s="22">
        <v>4001</v>
      </c>
      <c r="D74" s="14">
        <v>1000</v>
      </c>
      <c r="E74" s="22">
        <v>1000</v>
      </c>
      <c r="F74" s="14">
        <v>-625</v>
      </c>
      <c r="G74" s="22">
        <v>1000</v>
      </c>
      <c r="H74" s="23"/>
    </row>
    <row r="75" spans="1:8" ht="15" customHeight="1" x14ac:dyDescent="0.3">
      <c r="A75" s="35" t="s">
        <v>136</v>
      </c>
      <c r="B75" s="36"/>
      <c r="C75" s="16">
        <f>SUM(C55:C74)</f>
        <v>518540</v>
      </c>
      <c r="D75" s="16">
        <f>SUM(D55:D74)</f>
        <v>366160.83999999997</v>
      </c>
      <c r="E75" s="16">
        <f>SUM(E55:E74)</f>
        <v>137100</v>
      </c>
      <c r="F75" s="16">
        <f>SUM(F55:F74)</f>
        <v>166199.35</v>
      </c>
      <c r="G75" s="16">
        <f>SUM(G55:G74)</f>
        <v>150300</v>
      </c>
      <c r="H75" s="27" t="s">
        <v>12</v>
      </c>
    </row>
    <row r="76" spans="1:8" ht="14.7" customHeight="1" x14ac:dyDescent="0.3">
      <c r="A76" s="9"/>
      <c r="B76" s="9"/>
      <c r="C76" s="6"/>
      <c r="D76" s="7"/>
      <c r="E76" s="6"/>
      <c r="F76" s="7"/>
      <c r="G76" s="6"/>
      <c r="H76" s="8"/>
    </row>
    <row r="77" spans="1:8" ht="15" customHeight="1" x14ac:dyDescent="0.3">
      <c r="A77" s="30" t="s">
        <v>137</v>
      </c>
      <c r="B77" s="32"/>
      <c r="C77" s="6"/>
      <c r="D77" s="7"/>
      <c r="E77" s="6"/>
      <c r="F77" s="7"/>
      <c r="G77" s="6"/>
      <c r="H77" s="8"/>
    </row>
    <row r="78" spans="1:8" ht="14.7" customHeight="1" x14ac:dyDescent="0.3">
      <c r="A78" s="9" t="s">
        <v>138</v>
      </c>
      <c r="B78" s="9" t="s">
        <v>139</v>
      </c>
      <c r="C78" s="6">
        <v>362705</v>
      </c>
      <c r="D78" s="7">
        <v>328050</v>
      </c>
      <c r="E78" s="6">
        <v>300000</v>
      </c>
      <c r="F78" s="7">
        <v>673725</v>
      </c>
      <c r="G78" s="6">
        <v>680000</v>
      </c>
      <c r="H78" s="8"/>
    </row>
    <row r="79" spans="1:8" ht="30" customHeight="1" x14ac:dyDescent="0.3">
      <c r="A79" s="9" t="s">
        <v>140</v>
      </c>
      <c r="B79" s="28" t="s">
        <v>141</v>
      </c>
      <c r="C79" s="6">
        <v>-99112</v>
      </c>
      <c r="D79" s="7"/>
      <c r="E79" s="6"/>
      <c r="F79" s="7">
        <v>0</v>
      </c>
      <c r="G79" s="6"/>
      <c r="H79" s="8"/>
    </row>
    <row r="80" spans="1:8" ht="14.7" customHeight="1" x14ac:dyDescent="0.3">
      <c r="A80" s="9" t="s">
        <v>142</v>
      </c>
      <c r="B80" s="9" t="s">
        <v>143</v>
      </c>
      <c r="C80" s="6">
        <v>-128652</v>
      </c>
      <c r="D80" s="6"/>
      <c r="E80" s="6"/>
      <c r="F80" s="6">
        <v>16982</v>
      </c>
      <c r="G80" s="6"/>
      <c r="H80" s="8"/>
    </row>
    <row r="81" spans="1:8" ht="14.7" customHeight="1" x14ac:dyDescent="0.3">
      <c r="A81" s="9" t="s">
        <v>144</v>
      </c>
      <c r="B81" s="9" t="s">
        <v>145</v>
      </c>
      <c r="C81" s="6">
        <v>743155</v>
      </c>
      <c r="D81" s="7">
        <v>602689.1</v>
      </c>
      <c r="E81" s="6">
        <v>840000</v>
      </c>
      <c r="F81" s="7">
        <v>692804</v>
      </c>
      <c r="G81" s="6">
        <v>710000</v>
      </c>
      <c r="H81" s="8"/>
    </row>
    <row r="82" spans="1:8" ht="14.7" customHeight="1" x14ac:dyDescent="0.3">
      <c r="A82" s="9" t="s">
        <v>146</v>
      </c>
      <c r="B82" s="9" t="s">
        <v>147</v>
      </c>
      <c r="C82" s="6"/>
      <c r="D82" s="7"/>
      <c r="E82" s="6"/>
      <c r="F82" s="7">
        <v>14621.2</v>
      </c>
      <c r="G82" s="6">
        <v>10000</v>
      </c>
      <c r="H82" s="8"/>
    </row>
    <row r="83" spans="1:8" ht="14.7" customHeight="1" x14ac:dyDescent="0.3">
      <c r="A83" s="9" t="s">
        <v>148</v>
      </c>
      <c r="B83" s="9" t="s">
        <v>149</v>
      </c>
      <c r="C83" s="6"/>
      <c r="D83" s="7">
        <v>33366.949999999997</v>
      </c>
      <c r="E83" s="6">
        <v>50000</v>
      </c>
      <c r="F83" s="7">
        <v>80429</v>
      </c>
      <c r="G83" s="6">
        <v>80000</v>
      </c>
      <c r="H83" s="8"/>
    </row>
    <row r="84" spans="1:8" ht="14.7" customHeight="1" x14ac:dyDescent="0.3">
      <c r="A84" s="9" t="s">
        <v>150</v>
      </c>
      <c r="B84" s="9" t="s">
        <v>151</v>
      </c>
      <c r="C84" s="6"/>
      <c r="D84" s="7"/>
      <c r="E84" s="6"/>
      <c r="F84" s="7">
        <v>47968</v>
      </c>
      <c r="G84" s="6"/>
      <c r="H84" s="8"/>
    </row>
    <row r="85" spans="1:8" ht="14.7" customHeight="1" x14ac:dyDescent="0.3">
      <c r="A85" s="9" t="s">
        <v>152</v>
      </c>
      <c r="B85" s="9" t="s">
        <v>153</v>
      </c>
      <c r="C85" s="6">
        <v>7831</v>
      </c>
      <c r="D85" s="7">
        <v>25190</v>
      </c>
      <c r="E85" s="6">
        <v>30000</v>
      </c>
      <c r="F85" s="7">
        <v>48649</v>
      </c>
      <c r="G85" s="6">
        <v>45000</v>
      </c>
      <c r="H85" s="8"/>
    </row>
    <row r="86" spans="1:8" ht="14.7" customHeight="1" x14ac:dyDescent="0.3">
      <c r="A86" s="9" t="s">
        <v>154</v>
      </c>
      <c r="B86" s="9" t="s">
        <v>155</v>
      </c>
      <c r="C86" s="6"/>
      <c r="D86" s="7"/>
      <c r="E86" s="6"/>
      <c r="F86" s="7">
        <v>29311.87</v>
      </c>
      <c r="G86" s="6">
        <v>25000</v>
      </c>
      <c r="H86" s="8"/>
    </row>
    <row r="87" spans="1:8" ht="14.7" customHeight="1" x14ac:dyDescent="0.3">
      <c r="A87" s="9" t="s">
        <v>156</v>
      </c>
      <c r="B87" s="9" t="s">
        <v>157</v>
      </c>
      <c r="C87" s="6">
        <v>321111</v>
      </c>
      <c r="D87" s="7">
        <v>275457.74</v>
      </c>
      <c r="E87" s="6">
        <v>358188</v>
      </c>
      <c r="F87" s="7">
        <v>321724</v>
      </c>
      <c r="G87" s="6">
        <f>G81*H87</f>
        <v>329709.47049959295</v>
      </c>
      <c r="H87" s="29">
        <f>F87/F81</f>
        <v>0.46437953591491965</v>
      </c>
    </row>
    <row r="88" spans="1:8" ht="14.7" customHeight="1" x14ac:dyDescent="0.3">
      <c r="A88" s="9" t="s">
        <v>158</v>
      </c>
      <c r="B88" s="9" t="s">
        <v>159</v>
      </c>
      <c r="C88" s="6">
        <v>-71563</v>
      </c>
      <c r="D88" s="7">
        <v>0</v>
      </c>
      <c r="E88" s="6">
        <v>0</v>
      </c>
      <c r="F88" s="7">
        <v>20407</v>
      </c>
      <c r="G88" s="6">
        <v>20000</v>
      </c>
      <c r="H88" s="9" t="s">
        <v>12</v>
      </c>
    </row>
    <row r="89" spans="1:8" ht="14.7" customHeight="1" x14ac:dyDescent="0.3">
      <c r="A89" s="9" t="s">
        <v>160</v>
      </c>
      <c r="B89" s="9" t="s">
        <v>161</v>
      </c>
      <c r="C89" s="6">
        <v>1899</v>
      </c>
      <c r="D89" s="7">
        <v>5973.53</v>
      </c>
      <c r="E89" s="6">
        <v>6000</v>
      </c>
      <c r="F89" s="7">
        <v>11453</v>
      </c>
      <c r="G89" s="6">
        <v>10000</v>
      </c>
      <c r="H89" s="8"/>
    </row>
    <row r="90" spans="1:8" ht="14.7" customHeight="1" x14ac:dyDescent="0.3">
      <c r="A90" s="9" t="s">
        <v>162</v>
      </c>
      <c r="B90" s="9" t="s">
        <v>163</v>
      </c>
      <c r="C90" s="6">
        <v>1491</v>
      </c>
      <c r="D90" s="7">
        <v>1721</v>
      </c>
      <c r="E90" s="6">
        <v>2000</v>
      </c>
      <c r="F90" s="7">
        <v>0</v>
      </c>
      <c r="G90" s="6">
        <v>2000</v>
      </c>
      <c r="H90" s="9" t="s">
        <v>12</v>
      </c>
    </row>
    <row r="91" spans="1:8" ht="14.7" customHeight="1" x14ac:dyDescent="0.3">
      <c r="A91" s="9" t="s">
        <v>164</v>
      </c>
      <c r="B91" s="9" t="s">
        <v>165</v>
      </c>
      <c r="C91" s="6">
        <v>11053</v>
      </c>
      <c r="D91" s="7">
        <v>21084</v>
      </c>
      <c r="E91" s="6">
        <v>25000</v>
      </c>
      <c r="F91" s="7">
        <v>5500</v>
      </c>
      <c r="G91" s="6">
        <v>10000</v>
      </c>
      <c r="H91" s="8"/>
    </row>
    <row r="92" spans="1:8" ht="14.7" customHeight="1" x14ac:dyDescent="0.3">
      <c r="A92" s="9" t="s">
        <v>166</v>
      </c>
      <c r="B92" s="9" t="s">
        <v>167</v>
      </c>
      <c r="C92" s="6"/>
      <c r="D92" s="7"/>
      <c r="E92" s="6"/>
      <c r="F92" s="7">
        <v>10211</v>
      </c>
      <c r="G92" s="6">
        <v>10000</v>
      </c>
      <c r="H92" s="8"/>
    </row>
    <row r="93" spans="1:8" ht="14.7" customHeight="1" thickBot="1" x14ac:dyDescent="0.35">
      <c r="A93" s="13" t="s">
        <v>168</v>
      </c>
      <c r="B93" s="13" t="s">
        <v>169</v>
      </c>
      <c r="C93" s="14">
        <v>91</v>
      </c>
      <c r="D93" s="14">
        <v>0</v>
      </c>
      <c r="E93" s="14">
        <v>30000</v>
      </c>
      <c r="F93" s="14">
        <v>2230</v>
      </c>
      <c r="G93" s="14">
        <v>1500</v>
      </c>
      <c r="H93" s="13" t="s">
        <v>12</v>
      </c>
    </row>
    <row r="94" spans="1:8" ht="15" customHeight="1" x14ac:dyDescent="0.3">
      <c r="A94" s="35" t="s">
        <v>170</v>
      </c>
      <c r="B94" s="36"/>
      <c r="C94" s="16">
        <f>SUM(C78:C93)</f>
        <v>1150009</v>
      </c>
      <c r="D94" s="16">
        <f>SUM(D78:D93)</f>
        <v>1293532.32</v>
      </c>
      <c r="E94" s="16">
        <f>SUM(E78:E93)</f>
        <v>1641188</v>
      </c>
      <c r="F94" s="16">
        <f>SUM(F78:F93)</f>
        <v>1976015.07</v>
      </c>
      <c r="G94" s="16">
        <f>SUM(G78:G93)</f>
        <v>1933209.4704995928</v>
      </c>
      <c r="H94" s="17"/>
    </row>
    <row r="95" spans="1:8" ht="14.7" customHeight="1" x14ac:dyDescent="0.3">
      <c r="A95" s="9"/>
      <c r="B95" s="9"/>
      <c r="C95" s="6"/>
      <c r="D95" s="7"/>
      <c r="E95" s="6"/>
      <c r="F95" s="7" t="s">
        <v>12</v>
      </c>
      <c r="G95" s="6"/>
      <c r="H95" s="8" t="s">
        <v>12</v>
      </c>
    </row>
    <row r="96" spans="1:8" ht="14.7" customHeight="1" x14ac:dyDescent="0.3">
      <c r="A96" s="30" t="s">
        <v>171</v>
      </c>
      <c r="B96" s="32"/>
      <c r="C96" s="6"/>
      <c r="D96" s="7"/>
      <c r="E96" s="6"/>
      <c r="F96" s="7"/>
      <c r="G96" s="6"/>
      <c r="H96" s="8"/>
    </row>
    <row r="97" spans="1:8" ht="14.7" customHeight="1" x14ac:dyDescent="0.3">
      <c r="A97" s="9" t="s">
        <v>172</v>
      </c>
      <c r="B97" s="9" t="s">
        <v>173</v>
      </c>
      <c r="C97" s="6"/>
      <c r="D97" s="7"/>
      <c r="E97" s="6"/>
      <c r="F97" s="7">
        <v>287539.61</v>
      </c>
      <c r="G97" s="6">
        <v>0</v>
      </c>
      <c r="H97" s="8"/>
    </row>
    <row r="98" spans="1:8" ht="14.7" customHeight="1" x14ac:dyDescent="0.3">
      <c r="A98" s="9" t="s">
        <v>174</v>
      </c>
      <c r="B98" s="9" t="s">
        <v>175</v>
      </c>
      <c r="C98" s="6"/>
      <c r="D98" s="7">
        <v>2000</v>
      </c>
      <c r="E98" s="6">
        <v>2000</v>
      </c>
      <c r="F98" s="7">
        <v>-207</v>
      </c>
      <c r="G98" s="6">
        <v>2000</v>
      </c>
      <c r="H98" s="8"/>
    </row>
    <row r="99" spans="1:8" ht="14.7" customHeight="1" thickBot="1" x14ac:dyDescent="0.35">
      <c r="A99" s="21" t="s">
        <v>176</v>
      </c>
      <c r="B99" s="21" t="s">
        <v>177</v>
      </c>
      <c r="C99" s="22">
        <v>488</v>
      </c>
      <c r="D99" s="14">
        <v>912</v>
      </c>
      <c r="E99" s="22"/>
      <c r="F99" s="14">
        <v>-213</v>
      </c>
      <c r="G99" s="22"/>
      <c r="H99" s="23"/>
    </row>
    <row r="100" spans="1:8" ht="14.7" customHeight="1" x14ac:dyDescent="0.3">
      <c r="A100" s="35" t="s">
        <v>178</v>
      </c>
      <c r="B100" s="36"/>
      <c r="C100" s="3">
        <f>SUM(C97:C99)</f>
        <v>488</v>
      </c>
      <c r="D100" s="16">
        <f>SUM(D97:D99)</f>
        <v>2912</v>
      </c>
      <c r="E100" s="3">
        <f>SUM(E97:E99)</f>
        <v>2000</v>
      </c>
      <c r="F100" s="16">
        <f>SUM(F97:F99)</f>
        <v>287119.61</v>
      </c>
      <c r="G100" s="3">
        <f>SUM(G97:G99)</f>
        <v>2000</v>
      </c>
      <c r="H100" s="5"/>
    </row>
    <row r="101" spans="1:8" ht="15" customHeight="1" x14ac:dyDescent="0.3">
      <c r="A101" s="30"/>
      <c r="B101" s="31"/>
      <c r="C101" s="19"/>
      <c r="D101" s="19"/>
      <c r="E101" s="19"/>
      <c r="F101" s="19"/>
      <c r="G101" s="19"/>
      <c r="H101" s="26"/>
    </row>
    <row r="102" spans="1:8" ht="15" customHeight="1" x14ac:dyDescent="0.3">
      <c r="A102" s="30" t="s">
        <v>179</v>
      </c>
      <c r="B102" s="32"/>
      <c r="C102" s="19">
        <f>C46+C75+C94-C100</f>
        <v>2602622</v>
      </c>
      <c r="D102" s="19">
        <f>D46+D75+D94-D100</f>
        <v>2482464.16</v>
      </c>
      <c r="E102" s="19">
        <f>E46+E75+E94-E100</f>
        <v>2660586</v>
      </c>
      <c r="F102" s="19">
        <f>F46+F75+F94-F100</f>
        <v>2755762.81</v>
      </c>
      <c r="G102" s="19">
        <f>G46+G75+G94-G100</f>
        <v>3006273.4704995928</v>
      </c>
      <c r="H102" s="26"/>
    </row>
    <row r="103" spans="1:8" ht="14.7" customHeight="1" x14ac:dyDescent="0.3">
      <c r="A103" s="9"/>
      <c r="B103" s="9"/>
      <c r="C103" s="6"/>
      <c r="D103" s="7"/>
      <c r="E103" s="6"/>
      <c r="F103" s="7"/>
      <c r="G103" s="6"/>
      <c r="H103" s="8"/>
    </row>
    <row r="104" spans="1:8" ht="15" customHeight="1" x14ac:dyDescent="0.3">
      <c r="A104" s="30" t="s">
        <v>180</v>
      </c>
      <c r="B104" s="32"/>
      <c r="C104" s="19">
        <f>C27-C102</f>
        <v>-39853</v>
      </c>
      <c r="D104" s="19">
        <f>D27-D102</f>
        <v>485820.20999999996</v>
      </c>
      <c r="E104" s="19">
        <f>E27-E102</f>
        <v>81436</v>
      </c>
      <c r="F104" s="19">
        <f>F27-F102</f>
        <v>742399.18000000017</v>
      </c>
      <c r="G104" s="19">
        <f>G27-G102</f>
        <v>203726.52950040717</v>
      </c>
      <c r="H104" s="26"/>
    </row>
    <row r="105" spans="1:8" ht="14.7" customHeight="1" x14ac:dyDescent="0.3">
      <c r="A105" s="9"/>
      <c r="B105" s="9"/>
      <c r="C105" s="6"/>
      <c r="D105" s="7"/>
      <c r="E105" s="6"/>
      <c r="F105" s="7"/>
      <c r="G105" s="6"/>
      <c r="H105" s="8"/>
    </row>
    <row r="106" spans="1:8" ht="15" customHeight="1" x14ac:dyDescent="0.3">
      <c r="A106" s="33"/>
      <c r="B106" s="31"/>
      <c r="C106" s="6"/>
      <c r="D106" s="6"/>
      <c r="E106" s="6"/>
      <c r="F106" s="6"/>
      <c r="G106" s="6"/>
      <c r="H106" s="8"/>
    </row>
    <row r="107" spans="1:8" ht="14.7" customHeight="1" x14ac:dyDescent="0.3">
      <c r="A107" s="9" t="s">
        <v>181</v>
      </c>
      <c r="B107" s="9" t="s">
        <v>182</v>
      </c>
      <c r="C107" s="6"/>
      <c r="D107" s="7"/>
      <c r="E107" s="6">
        <v>150000</v>
      </c>
      <c r="F107" s="7">
        <v>0</v>
      </c>
      <c r="G107" s="6">
        <v>0</v>
      </c>
      <c r="H107" s="8"/>
    </row>
    <row r="108" spans="1:8" ht="14.7" customHeight="1" x14ac:dyDescent="0.3">
      <c r="A108" s="33"/>
      <c r="B108" s="31"/>
      <c r="C108" s="6"/>
      <c r="D108" s="6"/>
      <c r="E108" s="6"/>
      <c r="F108" s="6"/>
      <c r="G108" s="6"/>
      <c r="H108" s="8"/>
    </row>
    <row r="109" spans="1:8" ht="15" customHeight="1" x14ac:dyDescent="0.3">
      <c r="A109" s="33" t="s">
        <v>183</v>
      </c>
      <c r="B109" s="34"/>
      <c r="C109" s="6">
        <f>C104+C107</f>
        <v>-39853</v>
      </c>
      <c r="D109" s="6">
        <f>D104+D107</f>
        <v>485820.20999999996</v>
      </c>
      <c r="E109" s="6">
        <f>E104+E107</f>
        <v>231436</v>
      </c>
      <c r="F109" s="6">
        <f>F104+F107</f>
        <v>742399.18000000017</v>
      </c>
      <c r="G109" s="6">
        <f>G104+G107</f>
        <v>203726.52950040717</v>
      </c>
      <c r="H109" s="8"/>
    </row>
  </sheetData>
  <mergeCells count="24">
    <mergeCell ref="A52:B52"/>
    <mergeCell ref="A2:B2"/>
    <mergeCell ref="A3:B3"/>
    <mergeCell ref="A17:B17"/>
    <mergeCell ref="A19:B19"/>
    <mergeCell ref="A25:B25"/>
    <mergeCell ref="A27:B27"/>
    <mergeCell ref="A29:B29"/>
    <mergeCell ref="A30:B30"/>
    <mergeCell ref="A46:B46"/>
    <mergeCell ref="A48:B48"/>
    <mergeCell ref="A50:B50"/>
    <mergeCell ref="A109:B109"/>
    <mergeCell ref="A54:B54"/>
    <mergeCell ref="A75:B75"/>
    <mergeCell ref="A77:B77"/>
    <mergeCell ref="A94:B94"/>
    <mergeCell ref="A96:B96"/>
    <mergeCell ref="A100:B100"/>
    <mergeCell ref="A101:B101"/>
    <mergeCell ref="A102:B102"/>
    <mergeCell ref="A104:B104"/>
    <mergeCell ref="A106:B106"/>
    <mergeCell ref="A108:B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Grivans</dc:creator>
  <cp:lastModifiedBy>Eva-Lena Daun</cp:lastModifiedBy>
  <dcterms:created xsi:type="dcterms:W3CDTF">2021-03-16T12:58:11Z</dcterms:created>
  <dcterms:modified xsi:type="dcterms:W3CDTF">2021-03-17T15:03:31Z</dcterms:modified>
</cp:coreProperties>
</file>