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drapport" sheetId="1" state="visible" r:id="rId3"/>
    <sheet name="Lönetrapp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<sst xmlns="http://schemas.openxmlformats.org/spreadsheetml/2006/main" count="85" uniqueCount="74">
  <si>
    <t xml:space="preserve">Tidrapport – Järfälla Simsällskap, Konstsim</t>
  </si>
  <si>
    <t xml:space="preserve">Gult = fyll i.   Grönt = klart.   Grått = ska inte fyllas i (räknas ut eller behövs inte).</t>
  </si>
  <si>
    <t xml:space="preserve">SÅ HÄR GÖR DU
1. Skriv ditt namn och välj din lönenivå i listan.
2. En rad per tillfälle: datum, kort beskrivning, välj ersättning i listan.
3. Timlön: skriv start- och sluttid, t.ex. 15:45 och 17:00 (10 eller 10.00 går också bra).
4. Läger, tävling och konferens: skriv INGA tider (fast belopp).
5. Alla rader ska visa OK i kolumnen Kontroll.
6. Döp filen till ditt namn, månad och år (t.ex. Anna Svensson September 2026) och mejla den till jarfallakonstsim@gmail.com.</t>
  </si>
  <si>
    <t xml:space="preserve">1. Ditt namn</t>
  </si>
  <si>
    <t xml:space="preserve">2. Din lönenivå</t>
  </si>
  <si>
    <t xml:space="preserve">3. Din timlön (kr/h)</t>
  </si>
  <si>
    <t xml:space="preserve">Timlön som används</t>
  </si>
  <si>
    <t xml:space="preserve">Datum</t>
  </si>
  <si>
    <t xml:space="preserve">Beskrivning</t>
  </si>
  <si>
    <t xml:space="preserve">Ersättning (välj i listan)</t>
  </si>
  <si>
    <t xml:space="preserve">Start</t>
  </si>
  <si>
    <t xml:space="preserve">Slut</t>
  </si>
  <si>
    <t xml:space="preserve">Timmar</t>
  </si>
  <si>
    <t xml:space="preserve">Belopp (kr)
endast event/övrigt</t>
  </si>
  <si>
    <t xml:space="preserve">Att få (kr)</t>
  </si>
  <si>
    <t xml:space="preserve">Kontroll</t>
  </si>
  <si>
    <t xml:space="preserve">typ</t>
  </si>
  <si>
    <t xml:space="preserve">start</t>
  </si>
  <si>
    <t xml:space="preserve">slut</t>
  </si>
  <si>
    <t xml:space="preserve">TOTALT</t>
  </si>
  <si>
    <t xml:space="preserve">VIKTIGT!</t>
  </si>
  <si>
    <t xml:space="preserve">Rapporten ska ha kommit in senast den 1:a varje månad för att lönen ska betalas ut den 25:e samma månad. Sena rapporter kan leda till utbetalning nästkommande månad.</t>
  </si>
  <si>
    <t xml:space="preserve">Skicka filen i Excel-format (inte PDF) som bifogad fil – inte som delat dokument.</t>
  </si>
  <si>
    <t xml:space="preserve">Döp filen till ditt namn, månad och år, t.ex. Anna Svensson September 2026.</t>
  </si>
  <si>
    <t xml:space="preserve">Skicka filen till: jarfallakonstsim@gmail.com</t>
  </si>
  <si>
    <t xml:space="preserve">Lönetrappa och ersättningar</t>
  </si>
  <si>
    <t xml:space="preserve">Källa: JS Ledarhandbok för konstsimstränare, avsnitt 6a. Listorna i fliken Tidrapport hämtas härifrån.</t>
  </si>
  <si>
    <t xml:space="preserve">Lönenivå (alternativ i listan)</t>
  </si>
  <si>
    <t xml:space="preserve">Nivån du tränar</t>
  </si>
  <si>
    <t xml:space="preserve">Utbildning</t>
  </si>
  <si>
    <t xml:space="preserve">Min. ålder</t>
  </si>
  <si>
    <t xml:space="preserve">Lön</t>
  </si>
  <si>
    <t xml:space="preserve">Lägst kr/h</t>
  </si>
  <si>
    <t xml:space="preserve">Högst kr/h</t>
  </si>
  <si>
    <t xml:space="preserve">Alla grupper</t>
  </si>
  <si>
    <t xml:space="preserve">Ingen</t>
  </si>
  <si>
    <t xml:space="preserve">≤ 14 år</t>
  </si>
  <si>
    <t xml:space="preserve">60 kr/h</t>
  </si>
  <si>
    <t xml:space="preserve">GUT, HLR</t>
  </si>
  <si>
    <t xml:space="preserve">70 kr/h</t>
  </si>
  <si>
    <t xml:space="preserve">≤ 16 år (minst ett års erfarenhet)</t>
  </si>
  <si>
    <t xml:space="preserve">70–80 kr/h</t>
  </si>
  <si>
    <t xml:space="preserve">Simidrottsledare "SIL" – konstsim</t>
  </si>
  <si>
    <t xml:space="preserve">–</t>
  </si>
  <si>
    <t xml:space="preserve">80–100 kr/h</t>
  </si>
  <si>
    <t xml:space="preserve">Nivå 2–5</t>
  </si>
  <si>
    <t xml:space="preserve">Konstsimstränare Nybörjare/Ungdom</t>
  </si>
  <si>
    <t xml:space="preserve">100–120 kr/h</t>
  </si>
  <si>
    <t xml:space="preserve">Nivå 4–7</t>
  </si>
  <si>
    <t xml:space="preserve">Konstsimstränare Ungdom/Junior/Senior</t>
  </si>
  <si>
    <t xml:space="preserve">≤ 18 år</t>
  </si>
  <si>
    <t xml:space="preserve">120–130 kr/h</t>
  </si>
  <si>
    <t xml:space="preserve">Nivå 6–7</t>
  </si>
  <si>
    <t xml:space="preserve">Licenskurser</t>
  </si>
  <si>
    <t xml:space="preserve">150 kr/h</t>
  </si>
  <si>
    <t xml:space="preserve">Från och med 70–80 kr/h gäller fast individuell lön baserad på ålder, erfarenhet och utbildning. Skriv din exakta timlön i fliken Tidrapport.</t>
  </si>
  <si>
    <t xml:space="preserve">Ersättningar utöver timlön</t>
  </si>
  <si>
    <t xml:space="preserve">Ersättning (alternativ i listan)</t>
  </si>
  <si>
    <t xml:space="preserve">Benämning</t>
  </si>
  <si>
    <t xml:space="preserve">Typ</t>
  </si>
  <si>
    <t xml:space="preserve">Belopp (kr)</t>
  </si>
  <si>
    <t xml:space="preserve">Timlön</t>
  </si>
  <si>
    <t xml:space="preserve">Tim</t>
  </si>
  <si>
    <t xml:space="preserve">Konferens / Kick off per dag</t>
  </si>
  <si>
    <t xml:space="preserve">Fast</t>
  </si>
  <si>
    <t xml:space="preserve">Läger per dag</t>
  </si>
  <si>
    <t xml:space="preserve">Tävling – halvdag utan övernattning</t>
  </si>
  <si>
    <t xml:space="preserve">Tävling – heldag utan övernattning</t>
  </si>
  <si>
    <t xml:space="preserve">Tävling – heldag med övernattning</t>
  </si>
  <si>
    <t xml:space="preserve">Event / övrigt (enligt överenskommelse)</t>
  </si>
  <si>
    <t xml:space="preserve">Belopp</t>
  </si>
  <si>
    <t xml:space="preserve">• Timlön: skriv start- och sluttid (ersättning = timmar × din timlön).</t>
  </si>
  <si>
    <t xml:space="preserve">• Dagsersättningar (konferens, läger, tävling) har fast belopp – skriv inga tider.</t>
  </si>
  <si>
    <t xml:space="preserve">• Utbildning: ingen ersättning betalas ut under utbildningsdagar (JS står för kostnaderna).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</si>
</sst>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&quot; kr/h&quot;"/>
    <numFmt numFmtId="166" formatCode="yyyy\-mm\-dd"/>
    <numFmt numFmtId="167" formatCode="[&lt;1]hh:mm;[&lt;24]0&quot;:00&quot;;General"/>
    <numFmt numFmtId="168" formatCode="0.00;\-0.00;;@"/>
    <numFmt numFmtId="169" formatCode="#,##0.00"/>
    <numFmt numFmtId="170" formatCode="0.00&quot; tim&quot;"/>
    <numFmt numFmtId="171" formatCode="#,##0.00&quot; kr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DEBF7"/>
        <bgColor rgb="FFD9E1F2"/>
      </patternFill>
    </fill>
    <fill>
      <patternFill patternType="solid">
        <fgColor rgb="FFFFF2A8"/>
        <bgColor rgb="FFEDEDED"/>
      </patternFill>
    </fill>
    <fill>
      <patternFill patternType="solid">
        <fgColor rgb="FFEDEDED"/>
        <bgColor rgb="FFDDEBF7"/>
      </patternFill>
    </fill>
    <fill>
      <patternFill patternType="solid">
        <fgColor rgb="FF1F3864"/>
        <bgColor rgb="FF333333"/>
      </patternFill>
    </fill>
    <fill>
      <patternFill patternType="solid">
        <fgColor rgb="FFD9E1F2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3" borderId="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3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9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color rgb="FF808080"/>
      </font>
      <fill>
        <patternFill>
          <bgColor rgb="FFD9D9D9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C6EFCE"/>
      <rgbColor rgb="FFFFF2A8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8"/>
    <col collapsed="false" customWidth="true" hidden="false" outlineLevel="0" max="3" min="3" style="0" width="46"/>
    <col collapsed="false" customWidth="true" hidden="false" outlineLevel="0" max="5" min="4" style="0" width="9"/>
    <col collapsed="false" customWidth="true" hidden="false" outlineLevel="0" max="6" min="6" style="0" width="10"/>
    <col collapsed="false" customWidth="true" hidden="false" outlineLevel="0" max="7" min="7" style="0" width="20"/>
    <col collapsed="false" customWidth="true" hidden="false" outlineLevel="0" max="8" min="8" style="0" width="14"/>
    <col collapsed="false" customWidth="true" hidden="false" outlineLevel="0" max="9" min="9" style="0" width="34"/>
    <col collapsed="false" customWidth="true" hidden="true" outlineLevel="0" max="13" min="11" style="0" width="1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true" outlineLevel="0" collapsed="false">
      <c r="E3" s="3" t="s">
        <v>2</v>
      </c>
      <c r="F3" s="3"/>
      <c r="G3" s="3"/>
      <c r="H3" s="3"/>
      <c r="I3" s="3"/>
    </row>
    <row r="4" customFormat="false" ht="24" hidden="false" customHeight="true" outlineLevel="0" collapsed="false">
      <c r="A4" s="4" t="s">
        <v>3</v>
      </c>
      <c r="B4" s="5"/>
      <c r="C4" s="5"/>
      <c r="E4" s="3"/>
      <c r="F4" s="3"/>
      <c r="G4" s="3"/>
      <c r="H4" s="3"/>
      <c r="I4" s="3"/>
    </row>
    <row r="5" customFormat="false" ht="30" hidden="false" customHeight="true" outlineLevel="0" collapsed="false">
      <c r="A5" s="4" t="s">
        <v>4</v>
      </c>
      <c r="B5" s="6"/>
      <c r="C5" s="6"/>
      <c r="E5" s="3"/>
      <c r="F5" s="3"/>
      <c r="G5" s="3"/>
      <c r="H5" s="3"/>
      <c r="I5" s="3"/>
    </row>
    <row r="6" customFormat="false" ht="24" hidden="false" customHeight="true" outlineLevel="0" collapsed="false">
      <c r="A6" s="4" t="s">
        <v>5</v>
      </c>
      <c r="B6" s="7"/>
      <c r="C6" s="8" t="str">
        <f aca="false">IF($B$5="","&lt;-- Välj först din lönenivå ovan",IFERROR(IF(INDEX(Lönetrappa!$F$5:$F$11,MATCH($B$5,Lönetrappa!$A$5:$A$11,0))=INDEX(Lönetrappa!$G$5:$G$11,MATCH($B$5,Lönetrappa!$A$5:$A$11,0)),"Fast timlön – inget att fylla i här","Skriv din exakta timlön, mellan "&amp;INDEX(Lönetrappa!$F$5:$F$11,MATCH($B$5,Lönetrappa!$A$5:$A$11,0))&amp;" och "&amp;INDEX(Lönetrappa!$G$5:$G$11,MATCH($B$5,Lönetrappa!$A$5:$A$11,0))&amp;" kr/h"),""))</f>
        <v>&lt;-- Välj först din lönenivå ovan</v>
      </c>
      <c r="E6" s="3"/>
      <c r="F6" s="3"/>
      <c r="G6" s="3"/>
      <c r="H6" s="3"/>
      <c r="I6" s="3"/>
    </row>
    <row r="7" customFormat="false" ht="24" hidden="false" customHeight="true" outlineLevel="0" collapsed="false">
      <c r="A7" s="4" t="s">
        <v>6</v>
      </c>
      <c r="B7" s="9" t="str">
        <f aca="false">IF($B$5="","",IFERROR(IF(INDEX(Lönetrappa!$F$5:$F$11,MATCH($B$5,Lönetrappa!$A$5:$A$11,0))=INDEX(Lönetrappa!$G$5:$G$11,MATCH($B$5,Lönetrappa!$A$5:$A$11,0)),INDEX(Lönetrappa!$F$5:$F$11,MATCH($B$5,Lönetrappa!$A$5:$A$11,0)),IF($B$6="","",$B$6)),""))</f>
        <v/>
      </c>
      <c r="E7" s="3"/>
      <c r="F7" s="3"/>
      <c r="G7" s="3"/>
      <c r="H7" s="3"/>
      <c r="I7" s="3"/>
    </row>
    <row r="8" customFormat="false" ht="15" hidden="false" customHeight="false" outlineLevel="0" collapsed="false">
      <c r="E8" s="3"/>
      <c r="F8" s="3"/>
      <c r="G8" s="3"/>
      <c r="H8" s="3"/>
      <c r="I8" s="3"/>
    </row>
    <row r="9" customFormat="false" ht="25.5" hidden="false" customHeight="true" outlineLevel="0" collapsed="false">
      <c r="A9" s="10" t="str">
        <f aca="false">IF($B$4="","OBS – skriv ditt namn i fält 1",IF($B$5="","OBS – välj din lönenivå i fält 2",IF(AND($B$7="",COUNTIF($K$11:$K$50,"Tim")&gt;0),"OBS – fyll i din timlön i fält 3",IF(COUNTIF($I$11:$I$50,"OK*")=0,"Fyll i din första rad nedan",IF(SUMPRODUCT(($I$11:$I$50&lt;&gt;"")*(LEFT($I$11:$I$50,2)&lt;&gt;"OK"))&gt;0,"OBS – "&amp;SUMPRODUCT(($I$11:$I$50&lt;&gt;"")*(LEFT($I$11:$I$50,2)&lt;&gt;"OK"))&amp;" rad(er) behöver fixas – läs kolumnen Kontroll","Allt ser bra ut – klart att skickas!")))))</f>
        <v>OBS – skriv ditt namn i fält 1</v>
      </c>
      <c r="B9" s="10"/>
      <c r="C9" s="10"/>
      <c r="D9" s="10"/>
      <c r="E9" s="10"/>
      <c r="F9" s="10"/>
      <c r="G9" s="10"/>
      <c r="H9" s="10"/>
      <c r="I9" s="10"/>
    </row>
    <row r="10" customFormat="false" ht="39.75" hidden="false" customHeight="true" outlineLevel="0" collapsed="false">
      <c r="A10" s="11" t="s">
        <v>7</v>
      </c>
      <c r="B10" s="11" t="s">
        <v>8</v>
      </c>
      <c r="C10" s="11" t="s">
        <v>9</v>
      </c>
      <c r="D10" s="11" t="s">
        <v>10</v>
      </c>
      <c r="E10" s="11" t="s">
        <v>11</v>
      </c>
      <c r="F10" s="11" t="s">
        <v>12</v>
      </c>
      <c r="G10" s="11" t="s">
        <v>13</v>
      </c>
      <c r="H10" s="11" t="s">
        <v>14</v>
      </c>
      <c r="I10" s="11" t="s">
        <v>15</v>
      </c>
      <c r="K10" s="12" t="s">
        <v>16</v>
      </c>
      <c r="L10" s="12" t="s">
        <v>17</v>
      </c>
      <c r="M10" s="12" t="s">
        <v>18</v>
      </c>
    </row>
    <row r="11" customFormat="false" ht="15" hidden="false" customHeight="false" outlineLevel="0" collapsed="false">
      <c r="A11" s="13"/>
      <c r="B11" s="14"/>
      <c r="C11" s="14"/>
      <c r="D11" s="15"/>
      <c r="E11" s="15"/>
      <c r="F11" s="16" t="n">
        <f aca="false">IF(AND(K11="Tim",AND(ISNUMBER(L11),L11&lt;24),AND(ISNUMBER(M11),M11&lt;=24)),ROUND(MOD(M11-L11,24),2),0)</f>
        <v>0</v>
      </c>
      <c r="G11" s="17"/>
      <c r="H11" s="18" t="str">
        <f aca="false">IF(C11="","",IF(K11="Tim",F11*N($B$7),IF(K11="Fast",IFERROR(INDEX(Lönetrappa!$D$16:$D$22,MATCH(C11,Lönetrappa!$A$16:$A$22,0)),0),IF(G11&lt;&gt;"",G11,0))))</f>
        <v/>
      </c>
      <c r="I11" s="19" t="str">
        <f aca="false">IF(AND(A11="",B11="",C11="",D11="",E11="",G11=""),"",IF(A11="","Fyll i datum",IF(C11="","Välj ersättning i listan",IF(K11="Tim",IF(OR(D11="",E11=""),"Fyll i start- och sluttid",IF(NOT(AND(AND(ISNUMBER(L11),L11&lt;24),AND(ISNUMBER(M11),M11&lt;=24))),"Tiden kan inte läsas – skriv t.ex. 10:00",IF(F11=0,"Start och slut är samma tid","OK – "&amp;INT(ROUND(L11*60,0)/60)&amp;":"&amp;RIGHT("0"&amp;MOD(ROUND(L11*60,0),60),2)&amp;" till "&amp;INT(ROUND(M11*60,0)/60)&amp;":"&amp;RIGHT("0"&amp;MOD(ROUND(M11*60,0),60),2)&amp;" ("&amp;F11&amp;" tim)"))),IF(K11="Fast",IF(OR(D11&lt;&gt;"",E11&lt;&gt;""),"Ta bort tiderna – fast ersättning","OK"),IF(G11="","Fyll i belopp i kolumnen Belopp","OK"))))))</f>
        <v/>
      </c>
      <c r="K11" s="0" t="str">
        <f aca="false">IF(C11="","",IFERROR(INDEX(Lönetrappa!$C$16:$C$22,MATCH(C11,Lönetrappa!$A$16:$A$22,0)),""))</f>
        <v/>
      </c>
      <c r="L11" s="0" t="str">
        <f aca="false">IF(D11="","",IFERROR(IF(ISNUMBER(D11),IF(D11&lt;1,D11*24,IF(D11&lt;24,INT(D11)+ROUND((D11-INT(D11))*100,0)/60,IF(AND(D11&gt;=100,D11&lt;=2359,D11=INT(D11)),INT(D11/100)+MOD(D11,100)/60,IF(AND(D11&gt;40000,D11=INT(D11)),DAY(D11)+MONTH(D11)/60,"ERR")))),IF(ISNUMBER(FIND(":",SUBSTITUTE(SUBSTITUTE(TRIM(D11),".",":"),",",":"))),VALUE(LEFT(SUBSTITUTE(SUBSTITUTE(TRIM(D11),".",":"),",",":"),FIND(":",SUBSTITUTE(SUBSTITUTE(TRIM(D11),".",":"),",",":"))-1))+VALUE(MID(SUBSTITUTE(SUBSTITUTE(TRIM(D11),".",":"),",",":"),FIND(":",SUBSTITUTE(SUBSTITUTE(TRIM(D11),".",":"),",",":"))+1,2))/60,IF(LEN(SUBSTITUTE(SUBSTITUTE(TRIM(D11),".",":"),",",":"))&lt;=2,VALUE(SUBSTITUTE(SUBSTITUTE(TRIM(D11),".",":"),",",":")),VALUE(LEFT(SUBSTITUTE(SUBSTITUTE(TRIM(D11),".",":"),",",":"),LEN(SUBSTITUTE(SUBSTITUTE(TRIM(D11),".",":"),",",":"))-2))+VALUE(RIGHT(SUBSTITUTE(SUBSTITUTE(TRIM(D11),".",":"),",",":"),2))/60))),"ERR"))</f>
        <v/>
      </c>
      <c r="M11" s="0" t="str">
        <f aca="false">IF(E11="","",IFERROR(IF(ISNUMBER(E11),IF(E11&lt;1,E11*24,IF(E11&lt;24,INT(E11)+ROUND((E11-INT(E11))*100,0)/60,IF(AND(E11&gt;=100,E11&lt;=2359,E11=INT(E11)),INT(E11/100)+MOD(E11,100)/60,IF(AND(E11&gt;40000,E11=INT(E11)),DAY(E11)+MONTH(E11)/60,"ERR")))),IF(ISNUMBER(FIND(":",SUBSTITUTE(SUBSTITUTE(TRIM(E11),".",":"),",",":"))),VALUE(LEFT(SUBSTITUTE(SUBSTITUTE(TRIM(E11),".",":"),",",":"),FIND(":",SUBSTITUTE(SUBSTITUTE(TRIM(E11),".",":"),",",":"))-1))+VALUE(MID(SUBSTITUTE(SUBSTITUTE(TRIM(E11),".",":"),",",":"),FIND(":",SUBSTITUTE(SUBSTITUTE(TRIM(E11),".",":"),",",":"))+1,2))/60,IF(LEN(SUBSTITUTE(SUBSTITUTE(TRIM(E11),".",":"),",",":"))&lt;=2,VALUE(SUBSTITUTE(SUBSTITUTE(TRIM(E11),".",":"),",",":")),VALUE(LEFT(SUBSTITUTE(SUBSTITUTE(TRIM(E11),".",":"),",",":"),LEN(SUBSTITUTE(SUBSTITUTE(TRIM(E11),".",":"),",",":"))-2))+VALUE(RIGHT(SUBSTITUTE(SUBSTITUTE(TRIM(E11),".",":"),",",":"),2))/60))),"ERR"))</f>
        <v/>
      </c>
    </row>
    <row r="12" customFormat="false" ht="15" hidden="false" customHeight="false" outlineLevel="0" collapsed="false">
      <c r="A12" s="13"/>
      <c r="B12" s="14"/>
      <c r="C12" s="14"/>
      <c r="D12" s="15"/>
      <c r="E12" s="15"/>
      <c r="F12" s="16" t="n">
        <f aca="false">IF(AND(K12="Tim",AND(ISNUMBER(L12),L12&lt;24),AND(ISNUMBER(M12),M12&lt;=24)),ROUND(MOD(M12-L12,24),2),0)</f>
        <v>0</v>
      </c>
      <c r="G12" s="17"/>
      <c r="H12" s="18" t="str">
        <f aca="false">IF(C12="","",IF(K12="Tim",F12*N($B$7),IF(K12="Fast",IFERROR(INDEX(Lönetrappa!$D$16:$D$22,MATCH(C12,Lönetrappa!$A$16:$A$22,0)),0),IF(G12&lt;&gt;"",G12,0))))</f>
        <v/>
      </c>
      <c r="I12" s="19" t="str">
        <f aca="false">IF(AND(A12="",B12="",C12="",D12="",E12="",G12=""),"",IF(A12="","Fyll i datum",IF(C12="","Välj ersättning i listan",IF(K12="Tim",IF(OR(D12="",E12=""),"Fyll i start- och sluttid",IF(NOT(AND(AND(ISNUMBER(L12),L12&lt;24),AND(ISNUMBER(M12),M12&lt;=24))),"Tiden kan inte läsas – skriv t.ex. 10:00",IF(F12=0,"Start och slut är samma tid","OK – "&amp;INT(ROUND(L12*60,0)/60)&amp;":"&amp;RIGHT("0"&amp;MOD(ROUND(L12*60,0),60),2)&amp;" till "&amp;INT(ROUND(M12*60,0)/60)&amp;":"&amp;RIGHT("0"&amp;MOD(ROUND(M12*60,0),60),2)&amp;" ("&amp;F12&amp;" tim)"))),IF(K12="Fast",IF(OR(D12&lt;&gt;"",E12&lt;&gt;""),"Ta bort tiderna – fast ersättning","OK"),IF(G12="","Fyll i belopp i kolumnen Belopp","OK"))))))</f>
        <v/>
      </c>
      <c r="K12" s="0" t="str">
        <f aca="false">IF(C12="","",IFERROR(INDEX(Lönetrappa!$C$16:$C$22,MATCH(C12,Lönetrappa!$A$16:$A$22,0)),""))</f>
        <v/>
      </c>
      <c r="L12" s="0" t="str">
        <f aca="false">IF(D12="","",IFERROR(IF(ISNUMBER(D12),IF(D12&lt;1,D12*24,IF(D12&lt;24,INT(D12)+ROUND((D12-INT(D12))*100,0)/60,IF(AND(D12&gt;=100,D12&lt;=2359,D12=INT(D12)),INT(D12/100)+MOD(D12,100)/60,IF(AND(D12&gt;40000,D12=INT(D12)),DAY(D12)+MONTH(D12)/60,"ERR")))),IF(ISNUMBER(FIND(":",SUBSTITUTE(SUBSTITUTE(TRIM(D12),".",":"),",",":"))),VALUE(LEFT(SUBSTITUTE(SUBSTITUTE(TRIM(D12),".",":"),",",":"),FIND(":",SUBSTITUTE(SUBSTITUTE(TRIM(D12),".",":"),",",":"))-1))+VALUE(MID(SUBSTITUTE(SUBSTITUTE(TRIM(D12),".",":"),",",":"),FIND(":",SUBSTITUTE(SUBSTITUTE(TRIM(D12),".",":"),",",":"))+1,2))/60,IF(LEN(SUBSTITUTE(SUBSTITUTE(TRIM(D12),".",":"),",",":"))&lt;=2,VALUE(SUBSTITUTE(SUBSTITUTE(TRIM(D12),".",":"),",",":")),VALUE(LEFT(SUBSTITUTE(SUBSTITUTE(TRIM(D12),".",":"),",",":"),LEN(SUBSTITUTE(SUBSTITUTE(TRIM(D12),".",":"),",",":"))-2))+VALUE(RIGHT(SUBSTITUTE(SUBSTITUTE(TRIM(D12),".",":"),",",":"),2))/60))),"ERR"))</f>
        <v/>
      </c>
      <c r="M12" s="0" t="str">
        <f aca="false">IF(E12="","",IFERROR(IF(ISNUMBER(E12),IF(E12&lt;1,E12*24,IF(E12&lt;24,INT(E12)+ROUND((E12-INT(E12))*100,0)/60,IF(AND(E12&gt;=100,E12&lt;=2359,E12=INT(E12)),INT(E12/100)+MOD(E12,100)/60,IF(AND(E12&gt;40000,E12=INT(E12)),DAY(E12)+MONTH(E12)/60,"ERR")))),IF(ISNUMBER(FIND(":",SUBSTITUTE(SUBSTITUTE(TRIM(E12),".",":"),",",":"))),VALUE(LEFT(SUBSTITUTE(SUBSTITUTE(TRIM(E12),".",":"),",",":"),FIND(":",SUBSTITUTE(SUBSTITUTE(TRIM(E12),".",":"),",",":"))-1))+VALUE(MID(SUBSTITUTE(SUBSTITUTE(TRIM(E12),".",":"),",",":"),FIND(":",SUBSTITUTE(SUBSTITUTE(TRIM(E12),".",":"),",",":"))+1,2))/60,IF(LEN(SUBSTITUTE(SUBSTITUTE(TRIM(E12),".",":"),",",":"))&lt;=2,VALUE(SUBSTITUTE(SUBSTITUTE(TRIM(E12),".",":"),",",":")),VALUE(LEFT(SUBSTITUTE(SUBSTITUTE(TRIM(E12),".",":"),",",":"),LEN(SUBSTITUTE(SUBSTITUTE(TRIM(E12),".",":"),",",":"))-2))+VALUE(RIGHT(SUBSTITUTE(SUBSTITUTE(TRIM(E12),".",":"),",",":"),2))/60))),"ERR"))</f>
        <v/>
      </c>
    </row>
    <row r="13" customFormat="false" ht="15" hidden="false" customHeight="false" outlineLevel="0" collapsed="false">
      <c r="A13" s="13"/>
      <c r="B13" s="14"/>
      <c r="C13" s="14"/>
      <c r="D13" s="15"/>
      <c r="E13" s="15"/>
      <c r="F13" s="16" t="n">
        <f aca="false">IF(AND(K13="Tim",AND(ISNUMBER(L13),L13&lt;24),AND(ISNUMBER(M13),M13&lt;=24)),ROUND(MOD(M13-L13,24),2),0)</f>
        <v>0</v>
      </c>
      <c r="G13" s="17"/>
      <c r="H13" s="18" t="str">
        <f aca="false">IF(C13="","",IF(K13="Tim",F13*N($B$7),IF(K13="Fast",IFERROR(INDEX(Lönetrappa!$D$16:$D$22,MATCH(C13,Lönetrappa!$A$16:$A$22,0)),0),IF(G13&lt;&gt;"",G13,0))))</f>
        <v/>
      </c>
      <c r="I13" s="19" t="str">
        <f aca="false">IF(AND(A13="",B13="",C13="",D13="",E13="",G13=""),"",IF(A13="","Fyll i datum",IF(C13="","Välj ersättning i listan",IF(K13="Tim",IF(OR(D13="",E13=""),"Fyll i start- och sluttid",IF(NOT(AND(AND(ISNUMBER(L13),L13&lt;24),AND(ISNUMBER(M13),M13&lt;=24))),"Tiden kan inte läsas – skriv t.ex. 10:00",IF(F13=0,"Start och slut är samma tid","OK – "&amp;INT(ROUND(L13*60,0)/60)&amp;":"&amp;RIGHT("0"&amp;MOD(ROUND(L13*60,0),60),2)&amp;" till "&amp;INT(ROUND(M13*60,0)/60)&amp;":"&amp;RIGHT("0"&amp;MOD(ROUND(M13*60,0),60),2)&amp;" ("&amp;F13&amp;" tim)"))),IF(K13="Fast",IF(OR(D13&lt;&gt;"",E13&lt;&gt;""),"Ta bort tiderna – fast ersättning","OK"),IF(G13="","Fyll i belopp i kolumnen Belopp","OK"))))))</f>
        <v/>
      </c>
      <c r="K13" s="0" t="str">
        <f aca="false">IF(C13="","",IFERROR(INDEX(Lönetrappa!$C$16:$C$22,MATCH(C13,Lönetrappa!$A$16:$A$22,0)),""))</f>
        <v/>
      </c>
      <c r="L13" s="0" t="str">
        <f aca="false">IF(D13="","",IFERROR(IF(ISNUMBER(D13),IF(D13&lt;1,D13*24,IF(D13&lt;24,INT(D13)+ROUND((D13-INT(D13))*100,0)/60,IF(AND(D13&gt;=100,D13&lt;=2359,D13=INT(D13)),INT(D13/100)+MOD(D13,100)/60,IF(AND(D13&gt;40000,D13=INT(D13)),DAY(D13)+MONTH(D13)/60,"ERR")))),IF(ISNUMBER(FIND(":",SUBSTITUTE(SUBSTITUTE(TRIM(D13),".",":"),",",":"))),VALUE(LEFT(SUBSTITUTE(SUBSTITUTE(TRIM(D13),".",":"),",",":"),FIND(":",SUBSTITUTE(SUBSTITUTE(TRIM(D13),".",":"),",",":"))-1))+VALUE(MID(SUBSTITUTE(SUBSTITUTE(TRIM(D13),".",":"),",",":"),FIND(":",SUBSTITUTE(SUBSTITUTE(TRIM(D13),".",":"),",",":"))+1,2))/60,IF(LEN(SUBSTITUTE(SUBSTITUTE(TRIM(D13),".",":"),",",":"))&lt;=2,VALUE(SUBSTITUTE(SUBSTITUTE(TRIM(D13),".",":"),",",":")),VALUE(LEFT(SUBSTITUTE(SUBSTITUTE(TRIM(D13),".",":"),",",":"),LEN(SUBSTITUTE(SUBSTITUTE(TRIM(D13),".",":"),",",":"))-2))+VALUE(RIGHT(SUBSTITUTE(SUBSTITUTE(TRIM(D13),".",":"),",",":"),2))/60))),"ERR"))</f>
        <v/>
      </c>
      <c r="M13" s="0" t="str">
        <f aca="false">IF(E13="","",IFERROR(IF(ISNUMBER(E13),IF(E13&lt;1,E13*24,IF(E13&lt;24,INT(E13)+ROUND((E13-INT(E13))*100,0)/60,IF(AND(E13&gt;=100,E13&lt;=2359,E13=INT(E13)),INT(E13/100)+MOD(E13,100)/60,IF(AND(E13&gt;40000,E13=INT(E13)),DAY(E13)+MONTH(E13)/60,"ERR")))),IF(ISNUMBER(FIND(":",SUBSTITUTE(SUBSTITUTE(TRIM(E13),".",":"),",",":"))),VALUE(LEFT(SUBSTITUTE(SUBSTITUTE(TRIM(E13),".",":"),",",":"),FIND(":",SUBSTITUTE(SUBSTITUTE(TRIM(E13),".",":"),",",":"))-1))+VALUE(MID(SUBSTITUTE(SUBSTITUTE(TRIM(E13),".",":"),",",":"),FIND(":",SUBSTITUTE(SUBSTITUTE(TRIM(E13),".",":"),",",":"))+1,2))/60,IF(LEN(SUBSTITUTE(SUBSTITUTE(TRIM(E13),".",":"),",",":"))&lt;=2,VALUE(SUBSTITUTE(SUBSTITUTE(TRIM(E13),".",":"),",",":")),VALUE(LEFT(SUBSTITUTE(SUBSTITUTE(TRIM(E13),".",":"),",",":"),LEN(SUBSTITUTE(SUBSTITUTE(TRIM(E13),".",":"),",",":"))-2))+VALUE(RIGHT(SUBSTITUTE(SUBSTITUTE(TRIM(E13),".",":"),",",":"),2))/60))),"ERR"))</f>
        <v/>
      </c>
    </row>
    <row r="14" customFormat="false" ht="15" hidden="false" customHeight="false" outlineLevel="0" collapsed="false">
      <c r="A14" s="13"/>
      <c r="B14" s="14"/>
      <c r="C14" s="14"/>
      <c r="D14" s="15"/>
      <c r="E14" s="15"/>
      <c r="F14" s="16" t="n">
        <f aca="false">IF(AND(K14="Tim",AND(ISNUMBER(L14),L14&lt;24),AND(ISNUMBER(M14),M14&lt;=24)),ROUND(MOD(M14-L14,24),2),0)</f>
        <v>0</v>
      </c>
      <c r="G14" s="17"/>
      <c r="H14" s="18" t="str">
        <f aca="false">IF(C14="","",IF(K14="Tim",F14*N($B$7),IF(K14="Fast",IFERROR(INDEX(Lönetrappa!$D$16:$D$22,MATCH(C14,Lönetrappa!$A$16:$A$22,0)),0),IF(G14&lt;&gt;"",G14,0))))</f>
        <v/>
      </c>
      <c r="I14" s="19" t="str">
        <f aca="false">IF(AND(A14="",B14="",C14="",D14="",E14="",G14=""),"",IF(A14="","Fyll i datum",IF(C14="","Välj ersättning i listan",IF(K14="Tim",IF(OR(D14="",E14=""),"Fyll i start- och sluttid",IF(NOT(AND(AND(ISNUMBER(L14),L14&lt;24),AND(ISNUMBER(M14),M14&lt;=24))),"Tiden kan inte läsas – skriv t.ex. 10:00",IF(F14=0,"Start och slut är samma tid","OK – "&amp;INT(ROUND(L14*60,0)/60)&amp;":"&amp;RIGHT("0"&amp;MOD(ROUND(L14*60,0),60),2)&amp;" till "&amp;INT(ROUND(M14*60,0)/60)&amp;":"&amp;RIGHT("0"&amp;MOD(ROUND(M14*60,0),60),2)&amp;" ("&amp;F14&amp;" tim)"))),IF(K14="Fast",IF(OR(D14&lt;&gt;"",E14&lt;&gt;""),"Ta bort tiderna – fast ersättning","OK"),IF(G14="","Fyll i belopp i kolumnen Belopp","OK"))))))</f>
        <v/>
      </c>
      <c r="K14" s="0" t="str">
        <f aca="false">IF(C14="","",IFERROR(INDEX(Lönetrappa!$C$16:$C$22,MATCH(C14,Lönetrappa!$A$16:$A$22,0)),""))</f>
        <v/>
      </c>
      <c r="L14" s="0" t="str">
        <f aca="false">IF(D14="","",IFERROR(IF(ISNUMBER(D14),IF(D14&lt;1,D14*24,IF(D14&lt;24,INT(D14)+ROUND((D14-INT(D14))*100,0)/60,IF(AND(D14&gt;=100,D14&lt;=2359,D14=INT(D14)),INT(D14/100)+MOD(D14,100)/60,IF(AND(D14&gt;40000,D14=INT(D14)),DAY(D14)+MONTH(D14)/60,"ERR")))),IF(ISNUMBER(FIND(":",SUBSTITUTE(SUBSTITUTE(TRIM(D14),".",":"),",",":"))),VALUE(LEFT(SUBSTITUTE(SUBSTITUTE(TRIM(D14),".",":"),",",":"),FIND(":",SUBSTITUTE(SUBSTITUTE(TRIM(D14),".",":"),",",":"))-1))+VALUE(MID(SUBSTITUTE(SUBSTITUTE(TRIM(D14),".",":"),",",":"),FIND(":",SUBSTITUTE(SUBSTITUTE(TRIM(D14),".",":"),",",":"))+1,2))/60,IF(LEN(SUBSTITUTE(SUBSTITUTE(TRIM(D14),".",":"),",",":"))&lt;=2,VALUE(SUBSTITUTE(SUBSTITUTE(TRIM(D14),".",":"),",",":")),VALUE(LEFT(SUBSTITUTE(SUBSTITUTE(TRIM(D14),".",":"),",",":"),LEN(SUBSTITUTE(SUBSTITUTE(TRIM(D14),".",":"),",",":"))-2))+VALUE(RIGHT(SUBSTITUTE(SUBSTITUTE(TRIM(D14),".",":"),",",":"),2))/60))),"ERR"))</f>
        <v/>
      </c>
      <c r="M14" s="0" t="str">
        <f aca="false">IF(E14="","",IFERROR(IF(ISNUMBER(E14),IF(E14&lt;1,E14*24,IF(E14&lt;24,INT(E14)+ROUND((E14-INT(E14))*100,0)/60,IF(AND(E14&gt;=100,E14&lt;=2359,E14=INT(E14)),INT(E14/100)+MOD(E14,100)/60,IF(AND(E14&gt;40000,E14=INT(E14)),DAY(E14)+MONTH(E14)/60,"ERR")))),IF(ISNUMBER(FIND(":",SUBSTITUTE(SUBSTITUTE(TRIM(E14),".",":"),",",":"))),VALUE(LEFT(SUBSTITUTE(SUBSTITUTE(TRIM(E14),".",":"),",",":"),FIND(":",SUBSTITUTE(SUBSTITUTE(TRIM(E14),".",":"),",",":"))-1))+VALUE(MID(SUBSTITUTE(SUBSTITUTE(TRIM(E14),".",":"),",",":"),FIND(":",SUBSTITUTE(SUBSTITUTE(TRIM(E14),".",":"),",",":"))+1,2))/60,IF(LEN(SUBSTITUTE(SUBSTITUTE(TRIM(E14),".",":"),",",":"))&lt;=2,VALUE(SUBSTITUTE(SUBSTITUTE(TRIM(E14),".",":"),",",":")),VALUE(LEFT(SUBSTITUTE(SUBSTITUTE(TRIM(E14),".",":"),",",":"),LEN(SUBSTITUTE(SUBSTITUTE(TRIM(E14),".",":"),",",":"))-2))+VALUE(RIGHT(SUBSTITUTE(SUBSTITUTE(TRIM(E14),".",":"),",",":"),2))/60))),"ERR"))</f>
        <v/>
      </c>
    </row>
    <row r="15" customFormat="false" ht="15" hidden="false" customHeight="false" outlineLevel="0" collapsed="false">
      <c r="A15" s="13"/>
      <c r="B15" s="14"/>
      <c r="C15" s="14"/>
      <c r="D15" s="15"/>
      <c r="E15" s="15"/>
      <c r="F15" s="16" t="n">
        <f aca="false">IF(AND(K15="Tim",AND(ISNUMBER(L15),L15&lt;24),AND(ISNUMBER(M15),M15&lt;=24)),ROUND(MOD(M15-L15,24),2),0)</f>
        <v>0</v>
      </c>
      <c r="G15" s="17"/>
      <c r="H15" s="18" t="str">
        <f aca="false">IF(C15="","",IF(K15="Tim",F15*N($B$7),IF(K15="Fast",IFERROR(INDEX(Lönetrappa!$D$16:$D$22,MATCH(C15,Lönetrappa!$A$16:$A$22,0)),0),IF(G15&lt;&gt;"",G15,0))))</f>
        <v/>
      </c>
      <c r="I15" s="19" t="str">
        <f aca="false">IF(AND(A15="",B15="",C15="",D15="",E15="",G15=""),"",IF(A15="","Fyll i datum",IF(C15="","Välj ersättning i listan",IF(K15="Tim",IF(OR(D15="",E15=""),"Fyll i start- och sluttid",IF(NOT(AND(AND(ISNUMBER(L15),L15&lt;24),AND(ISNUMBER(M15),M15&lt;=24))),"Tiden kan inte läsas – skriv t.ex. 10:00",IF(F15=0,"Start och slut är samma tid","OK – "&amp;INT(ROUND(L15*60,0)/60)&amp;":"&amp;RIGHT("0"&amp;MOD(ROUND(L15*60,0),60),2)&amp;" till "&amp;INT(ROUND(M15*60,0)/60)&amp;":"&amp;RIGHT("0"&amp;MOD(ROUND(M15*60,0),60),2)&amp;" ("&amp;F15&amp;" tim)"))),IF(K15="Fast",IF(OR(D15&lt;&gt;"",E15&lt;&gt;""),"Ta bort tiderna – fast ersättning","OK"),IF(G15="","Fyll i belopp i kolumnen Belopp","OK"))))))</f>
        <v/>
      </c>
      <c r="K15" s="0" t="str">
        <f aca="false">IF(C15="","",IFERROR(INDEX(Lönetrappa!$C$16:$C$22,MATCH(C15,Lönetrappa!$A$16:$A$22,0)),""))</f>
        <v/>
      </c>
      <c r="L15" s="0" t="str">
        <f aca="false">IF(D15="","",IFERROR(IF(ISNUMBER(D15),IF(D15&lt;1,D15*24,IF(D15&lt;24,INT(D15)+ROUND((D15-INT(D15))*100,0)/60,IF(AND(D15&gt;=100,D15&lt;=2359,D15=INT(D15)),INT(D15/100)+MOD(D15,100)/60,IF(AND(D15&gt;40000,D15=INT(D15)),DAY(D15)+MONTH(D15)/60,"ERR")))),IF(ISNUMBER(FIND(":",SUBSTITUTE(SUBSTITUTE(TRIM(D15),".",":"),",",":"))),VALUE(LEFT(SUBSTITUTE(SUBSTITUTE(TRIM(D15),".",":"),",",":"),FIND(":",SUBSTITUTE(SUBSTITUTE(TRIM(D15),".",":"),",",":"))-1))+VALUE(MID(SUBSTITUTE(SUBSTITUTE(TRIM(D15),".",":"),",",":"),FIND(":",SUBSTITUTE(SUBSTITUTE(TRIM(D15),".",":"),",",":"))+1,2))/60,IF(LEN(SUBSTITUTE(SUBSTITUTE(TRIM(D15),".",":"),",",":"))&lt;=2,VALUE(SUBSTITUTE(SUBSTITUTE(TRIM(D15),".",":"),",",":")),VALUE(LEFT(SUBSTITUTE(SUBSTITUTE(TRIM(D15),".",":"),",",":"),LEN(SUBSTITUTE(SUBSTITUTE(TRIM(D15),".",":"),",",":"))-2))+VALUE(RIGHT(SUBSTITUTE(SUBSTITUTE(TRIM(D15),".",":"),",",":"),2))/60))),"ERR"))</f>
        <v/>
      </c>
      <c r="M15" s="0" t="str">
        <f aca="false">IF(E15="","",IFERROR(IF(ISNUMBER(E15),IF(E15&lt;1,E15*24,IF(E15&lt;24,INT(E15)+ROUND((E15-INT(E15))*100,0)/60,IF(AND(E15&gt;=100,E15&lt;=2359,E15=INT(E15)),INT(E15/100)+MOD(E15,100)/60,IF(AND(E15&gt;40000,E15=INT(E15)),DAY(E15)+MONTH(E15)/60,"ERR")))),IF(ISNUMBER(FIND(":",SUBSTITUTE(SUBSTITUTE(TRIM(E15),".",":"),",",":"))),VALUE(LEFT(SUBSTITUTE(SUBSTITUTE(TRIM(E15),".",":"),",",":"),FIND(":",SUBSTITUTE(SUBSTITUTE(TRIM(E15),".",":"),",",":"))-1))+VALUE(MID(SUBSTITUTE(SUBSTITUTE(TRIM(E15),".",":"),",",":"),FIND(":",SUBSTITUTE(SUBSTITUTE(TRIM(E15),".",":"),",",":"))+1,2))/60,IF(LEN(SUBSTITUTE(SUBSTITUTE(TRIM(E15),".",":"),",",":"))&lt;=2,VALUE(SUBSTITUTE(SUBSTITUTE(TRIM(E15),".",":"),",",":")),VALUE(LEFT(SUBSTITUTE(SUBSTITUTE(TRIM(E15),".",":"),",",":"),LEN(SUBSTITUTE(SUBSTITUTE(TRIM(E15),".",":"),",",":"))-2))+VALUE(RIGHT(SUBSTITUTE(SUBSTITUTE(TRIM(E15),".",":"),",",":"),2))/60))),"ERR"))</f>
        <v/>
      </c>
    </row>
    <row r="16" customFormat="false" ht="15" hidden="false" customHeight="false" outlineLevel="0" collapsed="false">
      <c r="A16" s="13"/>
      <c r="B16" s="14"/>
      <c r="C16" s="14"/>
      <c r="D16" s="15"/>
      <c r="E16" s="15"/>
      <c r="F16" s="16" t="n">
        <f aca="false">IF(AND(K16="Tim",AND(ISNUMBER(L16),L16&lt;24),AND(ISNUMBER(M16),M16&lt;=24)),ROUND(MOD(M16-L16,24),2),0)</f>
        <v>0</v>
      </c>
      <c r="G16" s="17"/>
      <c r="H16" s="18" t="str">
        <f aca="false">IF(C16="","",IF(K16="Tim",F16*N($B$7),IF(K16="Fast",IFERROR(INDEX(Lönetrappa!$D$16:$D$22,MATCH(C16,Lönetrappa!$A$16:$A$22,0)),0),IF(G16&lt;&gt;"",G16,0))))</f>
        <v/>
      </c>
      <c r="I16" s="19" t="str">
        <f aca="false">IF(AND(A16="",B16="",C16="",D16="",E16="",G16=""),"",IF(A16="","Fyll i datum",IF(C16="","Välj ersättning i listan",IF(K16="Tim",IF(OR(D16="",E16=""),"Fyll i start- och sluttid",IF(NOT(AND(AND(ISNUMBER(L16),L16&lt;24),AND(ISNUMBER(M16),M16&lt;=24))),"Tiden kan inte läsas – skriv t.ex. 10:00",IF(F16=0,"Start och slut är samma tid","OK – "&amp;INT(ROUND(L16*60,0)/60)&amp;":"&amp;RIGHT("0"&amp;MOD(ROUND(L16*60,0),60),2)&amp;" till "&amp;INT(ROUND(M16*60,0)/60)&amp;":"&amp;RIGHT("0"&amp;MOD(ROUND(M16*60,0),60),2)&amp;" ("&amp;F16&amp;" tim)"))),IF(K16="Fast",IF(OR(D16&lt;&gt;"",E16&lt;&gt;""),"Ta bort tiderna – fast ersättning","OK"),IF(G16="","Fyll i belopp i kolumnen Belopp","OK"))))))</f>
        <v/>
      </c>
      <c r="K16" s="0" t="str">
        <f aca="false">IF(C16="","",IFERROR(INDEX(Lönetrappa!$C$16:$C$22,MATCH(C16,Lönetrappa!$A$16:$A$22,0)),""))</f>
        <v/>
      </c>
      <c r="L16" s="0" t="str">
        <f aca="false">IF(D16="","",IFERROR(IF(ISNUMBER(D16),IF(D16&lt;1,D16*24,IF(D16&lt;24,INT(D16)+ROUND((D16-INT(D16))*100,0)/60,IF(AND(D16&gt;=100,D16&lt;=2359,D16=INT(D16)),INT(D16/100)+MOD(D16,100)/60,IF(AND(D16&gt;40000,D16=INT(D16)),DAY(D16)+MONTH(D16)/60,"ERR")))),IF(ISNUMBER(FIND(":",SUBSTITUTE(SUBSTITUTE(TRIM(D16),".",":"),",",":"))),VALUE(LEFT(SUBSTITUTE(SUBSTITUTE(TRIM(D16),".",":"),",",":"),FIND(":",SUBSTITUTE(SUBSTITUTE(TRIM(D16),".",":"),",",":"))-1))+VALUE(MID(SUBSTITUTE(SUBSTITUTE(TRIM(D16),".",":"),",",":"),FIND(":",SUBSTITUTE(SUBSTITUTE(TRIM(D16),".",":"),",",":"))+1,2))/60,IF(LEN(SUBSTITUTE(SUBSTITUTE(TRIM(D16),".",":"),",",":"))&lt;=2,VALUE(SUBSTITUTE(SUBSTITUTE(TRIM(D16),".",":"),",",":")),VALUE(LEFT(SUBSTITUTE(SUBSTITUTE(TRIM(D16),".",":"),",",":"),LEN(SUBSTITUTE(SUBSTITUTE(TRIM(D16),".",":"),",",":"))-2))+VALUE(RIGHT(SUBSTITUTE(SUBSTITUTE(TRIM(D16),".",":"),",",":"),2))/60))),"ERR"))</f>
        <v/>
      </c>
      <c r="M16" s="0" t="str">
        <f aca="false">IF(E16="","",IFERROR(IF(ISNUMBER(E16),IF(E16&lt;1,E16*24,IF(E16&lt;24,INT(E16)+ROUND((E16-INT(E16))*100,0)/60,IF(AND(E16&gt;=100,E16&lt;=2359,E16=INT(E16)),INT(E16/100)+MOD(E16,100)/60,IF(AND(E16&gt;40000,E16=INT(E16)),DAY(E16)+MONTH(E16)/60,"ERR")))),IF(ISNUMBER(FIND(":",SUBSTITUTE(SUBSTITUTE(TRIM(E16),".",":"),",",":"))),VALUE(LEFT(SUBSTITUTE(SUBSTITUTE(TRIM(E16),".",":"),",",":"),FIND(":",SUBSTITUTE(SUBSTITUTE(TRIM(E16),".",":"),",",":"))-1))+VALUE(MID(SUBSTITUTE(SUBSTITUTE(TRIM(E16),".",":"),",",":"),FIND(":",SUBSTITUTE(SUBSTITUTE(TRIM(E16),".",":"),",",":"))+1,2))/60,IF(LEN(SUBSTITUTE(SUBSTITUTE(TRIM(E16),".",":"),",",":"))&lt;=2,VALUE(SUBSTITUTE(SUBSTITUTE(TRIM(E16),".",":"),",",":")),VALUE(LEFT(SUBSTITUTE(SUBSTITUTE(TRIM(E16),".",":"),",",":"),LEN(SUBSTITUTE(SUBSTITUTE(TRIM(E16),".",":"),",",":"))-2))+VALUE(RIGHT(SUBSTITUTE(SUBSTITUTE(TRIM(E16),".",":"),",",":"),2))/60))),"ERR"))</f>
        <v/>
      </c>
    </row>
    <row r="17" customFormat="false" ht="15" hidden="false" customHeight="false" outlineLevel="0" collapsed="false">
      <c r="A17" s="13"/>
      <c r="B17" s="14"/>
      <c r="C17" s="14"/>
      <c r="D17" s="15"/>
      <c r="E17" s="15"/>
      <c r="F17" s="16" t="n">
        <f aca="false">IF(AND(K17="Tim",AND(ISNUMBER(L17),L17&lt;24),AND(ISNUMBER(M17),M17&lt;=24)),ROUND(MOD(M17-L17,24),2),0)</f>
        <v>0</v>
      </c>
      <c r="G17" s="17"/>
      <c r="H17" s="18" t="str">
        <f aca="false">IF(C17="","",IF(K17="Tim",F17*N($B$7),IF(K17="Fast",IFERROR(INDEX(Lönetrappa!$D$16:$D$22,MATCH(C17,Lönetrappa!$A$16:$A$22,0)),0),IF(G17&lt;&gt;"",G17,0))))</f>
        <v/>
      </c>
      <c r="I17" s="19" t="str">
        <f aca="false">IF(AND(A17="",B17="",C17="",D17="",E17="",G17=""),"",IF(A17="","Fyll i datum",IF(C17="","Välj ersättning i listan",IF(K17="Tim",IF(OR(D17="",E17=""),"Fyll i start- och sluttid",IF(NOT(AND(AND(ISNUMBER(L17),L17&lt;24),AND(ISNUMBER(M17),M17&lt;=24))),"Tiden kan inte läsas – skriv t.ex. 10:00",IF(F17=0,"Start och slut är samma tid","OK – "&amp;INT(ROUND(L17*60,0)/60)&amp;":"&amp;RIGHT("0"&amp;MOD(ROUND(L17*60,0),60),2)&amp;" till "&amp;INT(ROUND(M17*60,0)/60)&amp;":"&amp;RIGHT("0"&amp;MOD(ROUND(M17*60,0),60),2)&amp;" ("&amp;F17&amp;" tim)"))),IF(K17="Fast",IF(OR(D17&lt;&gt;"",E17&lt;&gt;""),"Ta bort tiderna – fast ersättning","OK"),IF(G17="","Fyll i belopp i kolumnen Belopp","OK"))))))</f>
        <v/>
      </c>
      <c r="K17" s="0" t="str">
        <f aca="false">IF(C17="","",IFERROR(INDEX(Lönetrappa!$C$16:$C$22,MATCH(C17,Lönetrappa!$A$16:$A$22,0)),""))</f>
        <v/>
      </c>
      <c r="L17" s="0" t="str">
        <f aca="false">IF(D17="","",IFERROR(IF(ISNUMBER(D17),IF(D17&lt;1,D17*24,IF(D17&lt;24,INT(D17)+ROUND((D17-INT(D17))*100,0)/60,IF(AND(D17&gt;=100,D17&lt;=2359,D17=INT(D17)),INT(D17/100)+MOD(D17,100)/60,IF(AND(D17&gt;40000,D17=INT(D17)),DAY(D17)+MONTH(D17)/60,"ERR")))),IF(ISNUMBER(FIND(":",SUBSTITUTE(SUBSTITUTE(TRIM(D17),".",":"),",",":"))),VALUE(LEFT(SUBSTITUTE(SUBSTITUTE(TRIM(D17),".",":"),",",":"),FIND(":",SUBSTITUTE(SUBSTITUTE(TRIM(D17),".",":"),",",":"))-1))+VALUE(MID(SUBSTITUTE(SUBSTITUTE(TRIM(D17),".",":"),",",":"),FIND(":",SUBSTITUTE(SUBSTITUTE(TRIM(D17),".",":"),",",":"))+1,2))/60,IF(LEN(SUBSTITUTE(SUBSTITUTE(TRIM(D17),".",":"),",",":"))&lt;=2,VALUE(SUBSTITUTE(SUBSTITUTE(TRIM(D17),".",":"),",",":")),VALUE(LEFT(SUBSTITUTE(SUBSTITUTE(TRIM(D17),".",":"),",",":"),LEN(SUBSTITUTE(SUBSTITUTE(TRIM(D17),".",":"),",",":"))-2))+VALUE(RIGHT(SUBSTITUTE(SUBSTITUTE(TRIM(D17),".",":"),",",":"),2))/60))),"ERR"))</f>
        <v/>
      </c>
      <c r="M17" s="0" t="str">
        <f aca="false">IF(E17="","",IFERROR(IF(ISNUMBER(E17),IF(E17&lt;1,E17*24,IF(E17&lt;24,INT(E17)+ROUND((E17-INT(E17))*100,0)/60,IF(AND(E17&gt;=100,E17&lt;=2359,E17=INT(E17)),INT(E17/100)+MOD(E17,100)/60,IF(AND(E17&gt;40000,E17=INT(E17)),DAY(E17)+MONTH(E17)/60,"ERR")))),IF(ISNUMBER(FIND(":",SUBSTITUTE(SUBSTITUTE(TRIM(E17),".",":"),",",":"))),VALUE(LEFT(SUBSTITUTE(SUBSTITUTE(TRIM(E17),".",":"),",",":"),FIND(":",SUBSTITUTE(SUBSTITUTE(TRIM(E17),".",":"),",",":"))-1))+VALUE(MID(SUBSTITUTE(SUBSTITUTE(TRIM(E17),".",":"),",",":"),FIND(":",SUBSTITUTE(SUBSTITUTE(TRIM(E17),".",":"),",",":"))+1,2))/60,IF(LEN(SUBSTITUTE(SUBSTITUTE(TRIM(E17),".",":"),",",":"))&lt;=2,VALUE(SUBSTITUTE(SUBSTITUTE(TRIM(E17),".",":"),",",":")),VALUE(LEFT(SUBSTITUTE(SUBSTITUTE(TRIM(E17),".",":"),",",":"),LEN(SUBSTITUTE(SUBSTITUTE(TRIM(E17),".",":"),",",":"))-2))+VALUE(RIGHT(SUBSTITUTE(SUBSTITUTE(TRIM(E17),".",":"),",",":"),2))/60))),"ERR"))</f>
        <v/>
      </c>
    </row>
    <row r="18" customFormat="false" ht="15" hidden="false" customHeight="false" outlineLevel="0" collapsed="false">
      <c r="A18" s="13"/>
      <c r="B18" s="14"/>
      <c r="C18" s="14"/>
      <c r="D18" s="15"/>
      <c r="E18" s="15"/>
      <c r="F18" s="16" t="n">
        <f aca="false">IF(AND(K18="Tim",AND(ISNUMBER(L18),L18&lt;24),AND(ISNUMBER(M18),M18&lt;=24)),ROUND(MOD(M18-L18,24),2),0)</f>
        <v>0</v>
      </c>
      <c r="G18" s="17"/>
      <c r="H18" s="18" t="str">
        <f aca="false">IF(C18="","",IF(K18="Tim",F18*N($B$7),IF(K18="Fast",IFERROR(INDEX(Lönetrappa!$D$16:$D$22,MATCH(C18,Lönetrappa!$A$16:$A$22,0)),0),IF(G18&lt;&gt;"",G18,0))))</f>
        <v/>
      </c>
      <c r="I18" s="19" t="str">
        <f aca="false">IF(AND(A18="",B18="",C18="",D18="",E18="",G18=""),"",IF(A18="","Fyll i datum",IF(C18="","Välj ersättning i listan",IF(K18="Tim",IF(OR(D18="",E18=""),"Fyll i start- och sluttid",IF(NOT(AND(AND(ISNUMBER(L18),L18&lt;24),AND(ISNUMBER(M18),M18&lt;=24))),"Tiden kan inte läsas – skriv t.ex. 10:00",IF(F18=0,"Start och slut är samma tid","OK – "&amp;INT(ROUND(L18*60,0)/60)&amp;":"&amp;RIGHT("0"&amp;MOD(ROUND(L18*60,0),60),2)&amp;" till "&amp;INT(ROUND(M18*60,0)/60)&amp;":"&amp;RIGHT("0"&amp;MOD(ROUND(M18*60,0),60),2)&amp;" ("&amp;F18&amp;" tim)"))),IF(K18="Fast",IF(OR(D18&lt;&gt;"",E18&lt;&gt;""),"Ta bort tiderna – fast ersättning","OK"),IF(G18="","Fyll i belopp i kolumnen Belopp","OK"))))))</f>
        <v/>
      </c>
      <c r="K18" s="0" t="str">
        <f aca="false">IF(C18="","",IFERROR(INDEX(Lönetrappa!$C$16:$C$22,MATCH(C18,Lönetrappa!$A$16:$A$22,0)),""))</f>
        <v/>
      </c>
      <c r="L18" s="0" t="str">
        <f aca="false">IF(D18="","",IFERROR(IF(ISNUMBER(D18),IF(D18&lt;1,D18*24,IF(D18&lt;24,INT(D18)+ROUND((D18-INT(D18))*100,0)/60,IF(AND(D18&gt;=100,D18&lt;=2359,D18=INT(D18)),INT(D18/100)+MOD(D18,100)/60,IF(AND(D18&gt;40000,D18=INT(D18)),DAY(D18)+MONTH(D18)/60,"ERR")))),IF(ISNUMBER(FIND(":",SUBSTITUTE(SUBSTITUTE(TRIM(D18),".",":"),",",":"))),VALUE(LEFT(SUBSTITUTE(SUBSTITUTE(TRIM(D18),".",":"),",",":"),FIND(":",SUBSTITUTE(SUBSTITUTE(TRIM(D18),".",":"),",",":"))-1))+VALUE(MID(SUBSTITUTE(SUBSTITUTE(TRIM(D18),".",":"),",",":"),FIND(":",SUBSTITUTE(SUBSTITUTE(TRIM(D18),".",":"),",",":"))+1,2))/60,IF(LEN(SUBSTITUTE(SUBSTITUTE(TRIM(D18),".",":"),",",":"))&lt;=2,VALUE(SUBSTITUTE(SUBSTITUTE(TRIM(D18),".",":"),",",":")),VALUE(LEFT(SUBSTITUTE(SUBSTITUTE(TRIM(D18),".",":"),",",":"),LEN(SUBSTITUTE(SUBSTITUTE(TRIM(D18),".",":"),",",":"))-2))+VALUE(RIGHT(SUBSTITUTE(SUBSTITUTE(TRIM(D18),".",":"),",",":"),2))/60))),"ERR"))</f>
        <v/>
      </c>
      <c r="M18" s="0" t="str">
        <f aca="false">IF(E18="","",IFERROR(IF(ISNUMBER(E18),IF(E18&lt;1,E18*24,IF(E18&lt;24,INT(E18)+ROUND((E18-INT(E18))*100,0)/60,IF(AND(E18&gt;=100,E18&lt;=2359,E18=INT(E18)),INT(E18/100)+MOD(E18,100)/60,IF(AND(E18&gt;40000,E18=INT(E18)),DAY(E18)+MONTH(E18)/60,"ERR")))),IF(ISNUMBER(FIND(":",SUBSTITUTE(SUBSTITUTE(TRIM(E18),".",":"),",",":"))),VALUE(LEFT(SUBSTITUTE(SUBSTITUTE(TRIM(E18),".",":"),",",":"),FIND(":",SUBSTITUTE(SUBSTITUTE(TRIM(E18),".",":"),",",":"))-1))+VALUE(MID(SUBSTITUTE(SUBSTITUTE(TRIM(E18),".",":"),",",":"),FIND(":",SUBSTITUTE(SUBSTITUTE(TRIM(E18),".",":"),",",":"))+1,2))/60,IF(LEN(SUBSTITUTE(SUBSTITUTE(TRIM(E18),".",":"),",",":"))&lt;=2,VALUE(SUBSTITUTE(SUBSTITUTE(TRIM(E18),".",":"),",",":")),VALUE(LEFT(SUBSTITUTE(SUBSTITUTE(TRIM(E18),".",":"),",",":"),LEN(SUBSTITUTE(SUBSTITUTE(TRIM(E18),".",":"),",",":"))-2))+VALUE(RIGHT(SUBSTITUTE(SUBSTITUTE(TRIM(E18),".",":"),",",":"),2))/60))),"ERR"))</f>
        <v/>
      </c>
    </row>
    <row r="19" customFormat="false" ht="15" hidden="false" customHeight="false" outlineLevel="0" collapsed="false">
      <c r="A19" s="13"/>
      <c r="B19" s="14"/>
      <c r="C19" s="14"/>
      <c r="D19" s="15"/>
      <c r="E19" s="15"/>
      <c r="F19" s="16" t="n">
        <f aca="false">IF(AND(K19="Tim",AND(ISNUMBER(L19),L19&lt;24),AND(ISNUMBER(M19),M19&lt;=24)),ROUND(MOD(M19-L19,24),2),0)</f>
        <v>0</v>
      </c>
      <c r="G19" s="17"/>
      <c r="H19" s="18" t="str">
        <f aca="false">IF(C19="","",IF(K19="Tim",F19*N($B$7),IF(K19="Fast",IFERROR(INDEX(Lönetrappa!$D$16:$D$22,MATCH(C19,Lönetrappa!$A$16:$A$22,0)),0),IF(G19&lt;&gt;"",G19,0))))</f>
        <v/>
      </c>
      <c r="I19" s="19" t="str">
        <f aca="false">IF(AND(A19="",B19="",C19="",D19="",E19="",G19=""),"",IF(A19="","Fyll i datum",IF(C19="","Välj ersättning i listan",IF(K19="Tim",IF(OR(D19="",E19=""),"Fyll i start- och sluttid",IF(NOT(AND(AND(ISNUMBER(L19),L19&lt;24),AND(ISNUMBER(M19),M19&lt;=24))),"Tiden kan inte läsas – skriv t.ex. 10:00",IF(F19=0,"Start och slut är samma tid","OK – "&amp;INT(ROUND(L19*60,0)/60)&amp;":"&amp;RIGHT("0"&amp;MOD(ROUND(L19*60,0),60),2)&amp;" till "&amp;INT(ROUND(M19*60,0)/60)&amp;":"&amp;RIGHT("0"&amp;MOD(ROUND(M19*60,0),60),2)&amp;" ("&amp;F19&amp;" tim)"))),IF(K19="Fast",IF(OR(D19&lt;&gt;"",E19&lt;&gt;""),"Ta bort tiderna – fast ersättning","OK"),IF(G19="","Fyll i belopp i kolumnen Belopp","OK"))))))</f>
        <v/>
      </c>
      <c r="K19" s="0" t="str">
        <f aca="false">IF(C19="","",IFERROR(INDEX(Lönetrappa!$C$16:$C$22,MATCH(C19,Lönetrappa!$A$16:$A$22,0)),""))</f>
        <v/>
      </c>
      <c r="L19" s="0" t="str">
        <f aca="false">IF(D19="","",IFERROR(IF(ISNUMBER(D19),IF(D19&lt;1,D19*24,IF(D19&lt;24,INT(D19)+ROUND((D19-INT(D19))*100,0)/60,IF(AND(D19&gt;=100,D19&lt;=2359,D19=INT(D19)),INT(D19/100)+MOD(D19,100)/60,IF(AND(D19&gt;40000,D19=INT(D19)),DAY(D19)+MONTH(D19)/60,"ERR")))),IF(ISNUMBER(FIND(":",SUBSTITUTE(SUBSTITUTE(TRIM(D19),".",":"),",",":"))),VALUE(LEFT(SUBSTITUTE(SUBSTITUTE(TRIM(D19),".",":"),",",":"),FIND(":",SUBSTITUTE(SUBSTITUTE(TRIM(D19),".",":"),",",":"))-1))+VALUE(MID(SUBSTITUTE(SUBSTITUTE(TRIM(D19),".",":"),",",":"),FIND(":",SUBSTITUTE(SUBSTITUTE(TRIM(D19),".",":"),",",":"))+1,2))/60,IF(LEN(SUBSTITUTE(SUBSTITUTE(TRIM(D19),".",":"),",",":"))&lt;=2,VALUE(SUBSTITUTE(SUBSTITUTE(TRIM(D19),".",":"),",",":")),VALUE(LEFT(SUBSTITUTE(SUBSTITUTE(TRIM(D19),".",":"),",",":"),LEN(SUBSTITUTE(SUBSTITUTE(TRIM(D19),".",":"),",",":"))-2))+VALUE(RIGHT(SUBSTITUTE(SUBSTITUTE(TRIM(D19),".",":"),",",":"),2))/60))),"ERR"))</f>
        <v/>
      </c>
      <c r="M19" s="0" t="str">
        <f aca="false">IF(E19="","",IFERROR(IF(ISNUMBER(E19),IF(E19&lt;1,E19*24,IF(E19&lt;24,INT(E19)+ROUND((E19-INT(E19))*100,0)/60,IF(AND(E19&gt;=100,E19&lt;=2359,E19=INT(E19)),INT(E19/100)+MOD(E19,100)/60,IF(AND(E19&gt;40000,E19=INT(E19)),DAY(E19)+MONTH(E19)/60,"ERR")))),IF(ISNUMBER(FIND(":",SUBSTITUTE(SUBSTITUTE(TRIM(E19),".",":"),",",":"))),VALUE(LEFT(SUBSTITUTE(SUBSTITUTE(TRIM(E19),".",":"),",",":"),FIND(":",SUBSTITUTE(SUBSTITUTE(TRIM(E19),".",":"),",",":"))-1))+VALUE(MID(SUBSTITUTE(SUBSTITUTE(TRIM(E19),".",":"),",",":"),FIND(":",SUBSTITUTE(SUBSTITUTE(TRIM(E19),".",":"),",",":"))+1,2))/60,IF(LEN(SUBSTITUTE(SUBSTITUTE(TRIM(E19),".",":"),",",":"))&lt;=2,VALUE(SUBSTITUTE(SUBSTITUTE(TRIM(E19),".",":"),",",":")),VALUE(LEFT(SUBSTITUTE(SUBSTITUTE(TRIM(E19),".",":"),",",":"),LEN(SUBSTITUTE(SUBSTITUTE(TRIM(E19),".",":"),",",":"))-2))+VALUE(RIGHT(SUBSTITUTE(SUBSTITUTE(TRIM(E19),".",":"),",",":"),2))/60))),"ERR"))</f>
        <v/>
      </c>
    </row>
    <row r="20" customFormat="false" ht="15" hidden="false" customHeight="false" outlineLevel="0" collapsed="false">
      <c r="A20" s="13"/>
      <c r="B20" s="14"/>
      <c r="C20" s="14"/>
      <c r="D20" s="15"/>
      <c r="E20" s="15"/>
      <c r="F20" s="16" t="n">
        <f aca="false">IF(AND(K20="Tim",AND(ISNUMBER(L20),L20&lt;24),AND(ISNUMBER(M20),M20&lt;=24)),ROUND(MOD(M20-L20,24),2),0)</f>
        <v>0</v>
      </c>
      <c r="G20" s="17"/>
      <c r="H20" s="18" t="str">
        <f aca="false">IF(C20="","",IF(K20="Tim",F20*N($B$7),IF(K20="Fast",IFERROR(INDEX(Lönetrappa!$D$16:$D$22,MATCH(C20,Lönetrappa!$A$16:$A$22,0)),0),IF(G20&lt;&gt;"",G20,0))))</f>
        <v/>
      </c>
      <c r="I20" s="19" t="str">
        <f aca="false">IF(AND(A20="",B20="",C20="",D20="",E20="",G20=""),"",IF(A20="","Fyll i datum",IF(C20="","Välj ersättning i listan",IF(K20="Tim",IF(OR(D20="",E20=""),"Fyll i start- och sluttid",IF(NOT(AND(AND(ISNUMBER(L20),L20&lt;24),AND(ISNUMBER(M20),M20&lt;=24))),"Tiden kan inte läsas – skriv t.ex. 10:00",IF(F20=0,"Start och slut är samma tid","OK – "&amp;INT(ROUND(L20*60,0)/60)&amp;":"&amp;RIGHT("0"&amp;MOD(ROUND(L20*60,0),60),2)&amp;" till "&amp;INT(ROUND(M20*60,0)/60)&amp;":"&amp;RIGHT("0"&amp;MOD(ROUND(M20*60,0),60),2)&amp;" ("&amp;F20&amp;" tim)"))),IF(K20="Fast",IF(OR(D20&lt;&gt;"",E20&lt;&gt;""),"Ta bort tiderna – fast ersättning","OK"),IF(G20="","Fyll i belopp i kolumnen Belopp","OK"))))))</f>
        <v/>
      </c>
      <c r="K20" s="0" t="str">
        <f aca="false">IF(C20="","",IFERROR(INDEX(Lönetrappa!$C$16:$C$22,MATCH(C20,Lönetrappa!$A$16:$A$22,0)),""))</f>
        <v/>
      </c>
      <c r="L20" s="0" t="str">
        <f aca="false">IF(D20="","",IFERROR(IF(ISNUMBER(D20),IF(D20&lt;1,D20*24,IF(D20&lt;24,INT(D20)+ROUND((D20-INT(D20))*100,0)/60,IF(AND(D20&gt;=100,D20&lt;=2359,D20=INT(D20)),INT(D20/100)+MOD(D20,100)/60,IF(AND(D20&gt;40000,D20=INT(D20)),DAY(D20)+MONTH(D20)/60,"ERR")))),IF(ISNUMBER(FIND(":",SUBSTITUTE(SUBSTITUTE(TRIM(D20),".",":"),",",":"))),VALUE(LEFT(SUBSTITUTE(SUBSTITUTE(TRIM(D20),".",":"),",",":"),FIND(":",SUBSTITUTE(SUBSTITUTE(TRIM(D20),".",":"),",",":"))-1))+VALUE(MID(SUBSTITUTE(SUBSTITUTE(TRIM(D20),".",":"),",",":"),FIND(":",SUBSTITUTE(SUBSTITUTE(TRIM(D20),".",":"),",",":"))+1,2))/60,IF(LEN(SUBSTITUTE(SUBSTITUTE(TRIM(D20),".",":"),",",":"))&lt;=2,VALUE(SUBSTITUTE(SUBSTITUTE(TRIM(D20),".",":"),",",":")),VALUE(LEFT(SUBSTITUTE(SUBSTITUTE(TRIM(D20),".",":"),",",":"),LEN(SUBSTITUTE(SUBSTITUTE(TRIM(D20),".",":"),",",":"))-2))+VALUE(RIGHT(SUBSTITUTE(SUBSTITUTE(TRIM(D20),".",":"),",",":"),2))/60))),"ERR"))</f>
        <v/>
      </c>
      <c r="M20" s="0" t="str">
        <f aca="false">IF(E20="","",IFERROR(IF(ISNUMBER(E20),IF(E20&lt;1,E20*24,IF(E20&lt;24,INT(E20)+ROUND((E20-INT(E20))*100,0)/60,IF(AND(E20&gt;=100,E20&lt;=2359,E20=INT(E20)),INT(E20/100)+MOD(E20,100)/60,IF(AND(E20&gt;40000,E20=INT(E20)),DAY(E20)+MONTH(E20)/60,"ERR")))),IF(ISNUMBER(FIND(":",SUBSTITUTE(SUBSTITUTE(TRIM(E20),".",":"),",",":"))),VALUE(LEFT(SUBSTITUTE(SUBSTITUTE(TRIM(E20),".",":"),",",":"),FIND(":",SUBSTITUTE(SUBSTITUTE(TRIM(E20),".",":"),",",":"))-1))+VALUE(MID(SUBSTITUTE(SUBSTITUTE(TRIM(E20),".",":"),",",":"),FIND(":",SUBSTITUTE(SUBSTITUTE(TRIM(E20),".",":"),",",":"))+1,2))/60,IF(LEN(SUBSTITUTE(SUBSTITUTE(TRIM(E20),".",":"),",",":"))&lt;=2,VALUE(SUBSTITUTE(SUBSTITUTE(TRIM(E20),".",":"),",",":")),VALUE(LEFT(SUBSTITUTE(SUBSTITUTE(TRIM(E20),".",":"),",",":"),LEN(SUBSTITUTE(SUBSTITUTE(TRIM(E20),".",":"),",",":"))-2))+VALUE(RIGHT(SUBSTITUTE(SUBSTITUTE(TRIM(E20),".",":"),",",":"),2))/60))),"ERR"))</f>
        <v/>
      </c>
    </row>
    <row r="21" customFormat="false" ht="15" hidden="false" customHeight="false" outlineLevel="0" collapsed="false">
      <c r="A21" s="13"/>
      <c r="B21" s="14"/>
      <c r="C21" s="14"/>
      <c r="D21" s="15"/>
      <c r="E21" s="15"/>
      <c r="F21" s="16" t="n">
        <f aca="false">IF(AND(K21="Tim",AND(ISNUMBER(L21),L21&lt;24),AND(ISNUMBER(M21),M21&lt;=24)),ROUND(MOD(M21-L21,24),2),0)</f>
        <v>0</v>
      </c>
      <c r="G21" s="17"/>
      <c r="H21" s="18" t="str">
        <f aca="false">IF(C21="","",IF(K21="Tim",F21*N($B$7),IF(K21="Fast",IFERROR(INDEX(Lönetrappa!$D$16:$D$22,MATCH(C21,Lönetrappa!$A$16:$A$22,0)),0),IF(G21&lt;&gt;"",G21,0))))</f>
        <v/>
      </c>
      <c r="I21" s="19" t="str">
        <f aca="false">IF(AND(A21="",B21="",C21="",D21="",E21="",G21=""),"",IF(A21="","Fyll i datum",IF(C21="","Välj ersättning i listan",IF(K21="Tim",IF(OR(D21="",E21=""),"Fyll i start- och sluttid",IF(NOT(AND(AND(ISNUMBER(L21),L21&lt;24),AND(ISNUMBER(M21),M21&lt;=24))),"Tiden kan inte läsas – skriv t.ex. 10:00",IF(F21=0,"Start och slut är samma tid","OK – "&amp;INT(ROUND(L21*60,0)/60)&amp;":"&amp;RIGHT("0"&amp;MOD(ROUND(L21*60,0),60),2)&amp;" till "&amp;INT(ROUND(M21*60,0)/60)&amp;":"&amp;RIGHT("0"&amp;MOD(ROUND(M21*60,0),60),2)&amp;" ("&amp;F21&amp;" tim)"))),IF(K21="Fast",IF(OR(D21&lt;&gt;"",E21&lt;&gt;""),"Ta bort tiderna – fast ersättning","OK"),IF(G21="","Fyll i belopp i kolumnen Belopp","OK"))))))</f>
        <v/>
      </c>
      <c r="K21" s="0" t="str">
        <f aca="false">IF(C21="","",IFERROR(INDEX(Lönetrappa!$C$16:$C$22,MATCH(C21,Lönetrappa!$A$16:$A$22,0)),""))</f>
        <v/>
      </c>
      <c r="L21" s="0" t="str">
        <f aca="false">IF(D21="","",IFERROR(IF(ISNUMBER(D21),IF(D21&lt;1,D21*24,IF(D21&lt;24,INT(D21)+ROUND((D21-INT(D21))*100,0)/60,IF(AND(D21&gt;=100,D21&lt;=2359,D21=INT(D21)),INT(D21/100)+MOD(D21,100)/60,IF(AND(D21&gt;40000,D21=INT(D21)),DAY(D21)+MONTH(D21)/60,"ERR")))),IF(ISNUMBER(FIND(":",SUBSTITUTE(SUBSTITUTE(TRIM(D21),".",":"),",",":"))),VALUE(LEFT(SUBSTITUTE(SUBSTITUTE(TRIM(D21),".",":"),",",":"),FIND(":",SUBSTITUTE(SUBSTITUTE(TRIM(D21),".",":"),",",":"))-1))+VALUE(MID(SUBSTITUTE(SUBSTITUTE(TRIM(D21),".",":"),",",":"),FIND(":",SUBSTITUTE(SUBSTITUTE(TRIM(D21),".",":"),",",":"))+1,2))/60,IF(LEN(SUBSTITUTE(SUBSTITUTE(TRIM(D21),".",":"),",",":"))&lt;=2,VALUE(SUBSTITUTE(SUBSTITUTE(TRIM(D21),".",":"),",",":")),VALUE(LEFT(SUBSTITUTE(SUBSTITUTE(TRIM(D21),".",":"),",",":"),LEN(SUBSTITUTE(SUBSTITUTE(TRIM(D21),".",":"),",",":"))-2))+VALUE(RIGHT(SUBSTITUTE(SUBSTITUTE(TRIM(D21),".",":"),",",":"),2))/60))),"ERR"))</f>
        <v/>
      </c>
      <c r="M21" s="0" t="str">
        <f aca="false">IF(E21="","",IFERROR(IF(ISNUMBER(E21),IF(E21&lt;1,E21*24,IF(E21&lt;24,INT(E21)+ROUND((E21-INT(E21))*100,0)/60,IF(AND(E21&gt;=100,E21&lt;=2359,E21=INT(E21)),INT(E21/100)+MOD(E21,100)/60,IF(AND(E21&gt;40000,E21=INT(E21)),DAY(E21)+MONTH(E21)/60,"ERR")))),IF(ISNUMBER(FIND(":",SUBSTITUTE(SUBSTITUTE(TRIM(E21),".",":"),",",":"))),VALUE(LEFT(SUBSTITUTE(SUBSTITUTE(TRIM(E21),".",":"),",",":"),FIND(":",SUBSTITUTE(SUBSTITUTE(TRIM(E21),".",":"),",",":"))-1))+VALUE(MID(SUBSTITUTE(SUBSTITUTE(TRIM(E21),".",":"),",",":"),FIND(":",SUBSTITUTE(SUBSTITUTE(TRIM(E21),".",":"),",",":"))+1,2))/60,IF(LEN(SUBSTITUTE(SUBSTITUTE(TRIM(E21),".",":"),",",":"))&lt;=2,VALUE(SUBSTITUTE(SUBSTITUTE(TRIM(E21),".",":"),",",":")),VALUE(LEFT(SUBSTITUTE(SUBSTITUTE(TRIM(E21),".",":"),",",":"),LEN(SUBSTITUTE(SUBSTITUTE(TRIM(E21),".",":"),",",":"))-2))+VALUE(RIGHT(SUBSTITUTE(SUBSTITUTE(TRIM(E21),".",":"),",",":"),2))/60))),"ERR"))</f>
        <v/>
      </c>
    </row>
    <row r="22" customFormat="false" ht="15" hidden="false" customHeight="false" outlineLevel="0" collapsed="false">
      <c r="A22" s="13"/>
      <c r="B22" s="14"/>
      <c r="C22" s="14"/>
      <c r="D22" s="15"/>
      <c r="E22" s="15"/>
      <c r="F22" s="16" t="n">
        <f aca="false">IF(AND(K22="Tim",AND(ISNUMBER(L22),L22&lt;24),AND(ISNUMBER(M22),M22&lt;=24)),ROUND(MOD(M22-L22,24),2),0)</f>
        <v>0</v>
      </c>
      <c r="G22" s="17"/>
      <c r="H22" s="18" t="str">
        <f aca="false">IF(C22="","",IF(K22="Tim",F22*N($B$7),IF(K22="Fast",IFERROR(INDEX(Lönetrappa!$D$16:$D$22,MATCH(C22,Lönetrappa!$A$16:$A$22,0)),0),IF(G22&lt;&gt;"",G22,0))))</f>
        <v/>
      </c>
      <c r="I22" s="19" t="str">
        <f aca="false">IF(AND(A22="",B22="",C22="",D22="",E22="",G22=""),"",IF(A22="","Fyll i datum",IF(C22="","Välj ersättning i listan",IF(K22="Tim",IF(OR(D22="",E22=""),"Fyll i start- och sluttid",IF(NOT(AND(AND(ISNUMBER(L22),L22&lt;24),AND(ISNUMBER(M22),M22&lt;=24))),"Tiden kan inte läsas – skriv t.ex. 10:00",IF(F22=0,"Start och slut är samma tid","OK – "&amp;INT(ROUND(L22*60,0)/60)&amp;":"&amp;RIGHT("0"&amp;MOD(ROUND(L22*60,0),60),2)&amp;" till "&amp;INT(ROUND(M22*60,0)/60)&amp;":"&amp;RIGHT("0"&amp;MOD(ROUND(M22*60,0),60),2)&amp;" ("&amp;F22&amp;" tim)"))),IF(K22="Fast",IF(OR(D22&lt;&gt;"",E22&lt;&gt;""),"Ta bort tiderna – fast ersättning","OK"),IF(G22="","Fyll i belopp i kolumnen Belopp","OK"))))))</f>
        <v/>
      </c>
      <c r="K22" s="0" t="str">
        <f aca="false">IF(C22="","",IFERROR(INDEX(Lönetrappa!$C$16:$C$22,MATCH(C22,Lönetrappa!$A$16:$A$22,0)),""))</f>
        <v/>
      </c>
      <c r="L22" s="0" t="str">
        <f aca="false">IF(D22="","",IFERROR(IF(ISNUMBER(D22),IF(D22&lt;1,D22*24,IF(D22&lt;24,INT(D22)+ROUND((D22-INT(D22))*100,0)/60,IF(AND(D22&gt;=100,D22&lt;=2359,D22=INT(D22)),INT(D22/100)+MOD(D22,100)/60,IF(AND(D22&gt;40000,D22=INT(D22)),DAY(D22)+MONTH(D22)/60,"ERR")))),IF(ISNUMBER(FIND(":",SUBSTITUTE(SUBSTITUTE(TRIM(D22),".",":"),",",":"))),VALUE(LEFT(SUBSTITUTE(SUBSTITUTE(TRIM(D22),".",":"),",",":"),FIND(":",SUBSTITUTE(SUBSTITUTE(TRIM(D22),".",":"),",",":"))-1))+VALUE(MID(SUBSTITUTE(SUBSTITUTE(TRIM(D22),".",":"),",",":"),FIND(":",SUBSTITUTE(SUBSTITUTE(TRIM(D22),".",":"),",",":"))+1,2))/60,IF(LEN(SUBSTITUTE(SUBSTITUTE(TRIM(D22),".",":"),",",":"))&lt;=2,VALUE(SUBSTITUTE(SUBSTITUTE(TRIM(D22),".",":"),",",":")),VALUE(LEFT(SUBSTITUTE(SUBSTITUTE(TRIM(D22),".",":"),",",":"),LEN(SUBSTITUTE(SUBSTITUTE(TRIM(D22),".",":"),",",":"))-2))+VALUE(RIGHT(SUBSTITUTE(SUBSTITUTE(TRIM(D22),".",":"),",",":"),2))/60))),"ERR"))</f>
        <v/>
      </c>
      <c r="M22" s="0" t="str">
        <f aca="false">IF(E22="","",IFERROR(IF(ISNUMBER(E22),IF(E22&lt;1,E22*24,IF(E22&lt;24,INT(E22)+ROUND((E22-INT(E22))*100,0)/60,IF(AND(E22&gt;=100,E22&lt;=2359,E22=INT(E22)),INT(E22/100)+MOD(E22,100)/60,IF(AND(E22&gt;40000,E22=INT(E22)),DAY(E22)+MONTH(E22)/60,"ERR")))),IF(ISNUMBER(FIND(":",SUBSTITUTE(SUBSTITUTE(TRIM(E22),".",":"),",",":"))),VALUE(LEFT(SUBSTITUTE(SUBSTITUTE(TRIM(E22),".",":"),",",":"),FIND(":",SUBSTITUTE(SUBSTITUTE(TRIM(E22),".",":"),",",":"))-1))+VALUE(MID(SUBSTITUTE(SUBSTITUTE(TRIM(E22),".",":"),",",":"),FIND(":",SUBSTITUTE(SUBSTITUTE(TRIM(E22),".",":"),",",":"))+1,2))/60,IF(LEN(SUBSTITUTE(SUBSTITUTE(TRIM(E22),".",":"),",",":"))&lt;=2,VALUE(SUBSTITUTE(SUBSTITUTE(TRIM(E22),".",":"),",",":")),VALUE(LEFT(SUBSTITUTE(SUBSTITUTE(TRIM(E22),".",":"),",",":"),LEN(SUBSTITUTE(SUBSTITUTE(TRIM(E22),".",":"),",",":"))-2))+VALUE(RIGHT(SUBSTITUTE(SUBSTITUTE(TRIM(E22),".",":"),",",":"),2))/60))),"ERR"))</f>
        <v/>
      </c>
    </row>
    <row r="23" customFormat="false" ht="15" hidden="false" customHeight="false" outlineLevel="0" collapsed="false">
      <c r="A23" s="13"/>
      <c r="B23" s="14"/>
      <c r="C23" s="14"/>
      <c r="D23" s="15"/>
      <c r="E23" s="15"/>
      <c r="F23" s="16" t="n">
        <f aca="false">IF(AND(K23="Tim",AND(ISNUMBER(L23),L23&lt;24),AND(ISNUMBER(M23),M23&lt;=24)),ROUND(MOD(M23-L23,24),2),0)</f>
        <v>0</v>
      </c>
      <c r="G23" s="17"/>
      <c r="H23" s="18" t="str">
        <f aca="false">IF(C23="","",IF(K23="Tim",F23*N($B$7),IF(K23="Fast",IFERROR(INDEX(Lönetrappa!$D$16:$D$22,MATCH(C23,Lönetrappa!$A$16:$A$22,0)),0),IF(G23&lt;&gt;"",G23,0))))</f>
        <v/>
      </c>
      <c r="I23" s="19" t="str">
        <f aca="false">IF(AND(A23="",B23="",C23="",D23="",E23="",G23=""),"",IF(A23="","Fyll i datum",IF(C23="","Välj ersättning i listan",IF(K23="Tim",IF(OR(D23="",E23=""),"Fyll i start- och sluttid",IF(NOT(AND(AND(ISNUMBER(L23),L23&lt;24),AND(ISNUMBER(M23),M23&lt;=24))),"Tiden kan inte läsas – skriv t.ex. 10:00",IF(F23=0,"Start och slut är samma tid","OK – "&amp;INT(ROUND(L23*60,0)/60)&amp;":"&amp;RIGHT("0"&amp;MOD(ROUND(L23*60,0),60),2)&amp;" till "&amp;INT(ROUND(M23*60,0)/60)&amp;":"&amp;RIGHT("0"&amp;MOD(ROUND(M23*60,0),60),2)&amp;" ("&amp;F23&amp;" tim)"))),IF(K23="Fast",IF(OR(D23&lt;&gt;"",E23&lt;&gt;""),"Ta bort tiderna – fast ersättning","OK"),IF(G23="","Fyll i belopp i kolumnen Belopp","OK"))))))</f>
        <v/>
      </c>
      <c r="K23" s="0" t="str">
        <f aca="false">IF(C23="","",IFERROR(INDEX(Lönetrappa!$C$16:$C$22,MATCH(C23,Lönetrappa!$A$16:$A$22,0)),""))</f>
        <v/>
      </c>
      <c r="L23" s="0" t="str">
        <f aca="false">IF(D23="","",IFERROR(IF(ISNUMBER(D23),IF(D23&lt;1,D23*24,IF(D23&lt;24,INT(D23)+ROUND((D23-INT(D23))*100,0)/60,IF(AND(D23&gt;=100,D23&lt;=2359,D23=INT(D23)),INT(D23/100)+MOD(D23,100)/60,IF(AND(D23&gt;40000,D23=INT(D23)),DAY(D23)+MONTH(D23)/60,"ERR")))),IF(ISNUMBER(FIND(":",SUBSTITUTE(SUBSTITUTE(TRIM(D23),".",":"),",",":"))),VALUE(LEFT(SUBSTITUTE(SUBSTITUTE(TRIM(D23),".",":"),",",":"),FIND(":",SUBSTITUTE(SUBSTITUTE(TRIM(D23),".",":"),",",":"))-1))+VALUE(MID(SUBSTITUTE(SUBSTITUTE(TRIM(D23),".",":"),",",":"),FIND(":",SUBSTITUTE(SUBSTITUTE(TRIM(D23),".",":"),",",":"))+1,2))/60,IF(LEN(SUBSTITUTE(SUBSTITUTE(TRIM(D23),".",":"),",",":"))&lt;=2,VALUE(SUBSTITUTE(SUBSTITUTE(TRIM(D23),".",":"),",",":")),VALUE(LEFT(SUBSTITUTE(SUBSTITUTE(TRIM(D23),".",":"),",",":"),LEN(SUBSTITUTE(SUBSTITUTE(TRIM(D23),".",":"),",",":"))-2))+VALUE(RIGHT(SUBSTITUTE(SUBSTITUTE(TRIM(D23),".",":"),",",":"),2))/60))),"ERR"))</f>
        <v/>
      </c>
      <c r="M23" s="0" t="str">
        <f aca="false">IF(E23="","",IFERROR(IF(ISNUMBER(E23),IF(E23&lt;1,E23*24,IF(E23&lt;24,INT(E23)+ROUND((E23-INT(E23))*100,0)/60,IF(AND(E23&gt;=100,E23&lt;=2359,E23=INT(E23)),INT(E23/100)+MOD(E23,100)/60,IF(AND(E23&gt;40000,E23=INT(E23)),DAY(E23)+MONTH(E23)/60,"ERR")))),IF(ISNUMBER(FIND(":",SUBSTITUTE(SUBSTITUTE(TRIM(E23),".",":"),",",":"))),VALUE(LEFT(SUBSTITUTE(SUBSTITUTE(TRIM(E23),".",":"),",",":"),FIND(":",SUBSTITUTE(SUBSTITUTE(TRIM(E23),".",":"),",",":"))-1))+VALUE(MID(SUBSTITUTE(SUBSTITUTE(TRIM(E23),".",":"),",",":"),FIND(":",SUBSTITUTE(SUBSTITUTE(TRIM(E23),".",":"),",",":"))+1,2))/60,IF(LEN(SUBSTITUTE(SUBSTITUTE(TRIM(E23),".",":"),",",":"))&lt;=2,VALUE(SUBSTITUTE(SUBSTITUTE(TRIM(E23),".",":"),",",":")),VALUE(LEFT(SUBSTITUTE(SUBSTITUTE(TRIM(E23),".",":"),",",":"),LEN(SUBSTITUTE(SUBSTITUTE(TRIM(E23),".",":"),",",":"))-2))+VALUE(RIGHT(SUBSTITUTE(SUBSTITUTE(TRIM(E23),".",":"),",",":"),2))/60))),"ERR"))</f>
        <v/>
      </c>
    </row>
    <row r="24" customFormat="false" ht="15" hidden="false" customHeight="false" outlineLevel="0" collapsed="false">
      <c r="A24" s="13"/>
      <c r="B24" s="14"/>
      <c r="C24" s="14"/>
      <c r="D24" s="15"/>
      <c r="E24" s="15"/>
      <c r="F24" s="16" t="n">
        <f aca="false">IF(AND(K24="Tim",AND(ISNUMBER(L24),L24&lt;24),AND(ISNUMBER(M24),M24&lt;=24)),ROUND(MOD(M24-L24,24),2),0)</f>
        <v>0</v>
      </c>
      <c r="G24" s="17"/>
      <c r="H24" s="18" t="str">
        <f aca="false">IF(C24="","",IF(K24="Tim",F24*N($B$7),IF(K24="Fast",IFERROR(INDEX(Lönetrappa!$D$16:$D$22,MATCH(C24,Lönetrappa!$A$16:$A$22,0)),0),IF(G24&lt;&gt;"",G24,0))))</f>
        <v/>
      </c>
      <c r="I24" s="19" t="str">
        <f aca="false">IF(AND(A24="",B24="",C24="",D24="",E24="",G24=""),"",IF(A24="","Fyll i datum",IF(C24="","Välj ersättning i listan",IF(K24="Tim",IF(OR(D24="",E24=""),"Fyll i start- och sluttid",IF(NOT(AND(AND(ISNUMBER(L24),L24&lt;24),AND(ISNUMBER(M24),M24&lt;=24))),"Tiden kan inte läsas – skriv t.ex. 10:00",IF(F24=0,"Start och slut är samma tid","OK – "&amp;INT(ROUND(L24*60,0)/60)&amp;":"&amp;RIGHT("0"&amp;MOD(ROUND(L24*60,0),60),2)&amp;" till "&amp;INT(ROUND(M24*60,0)/60)&amp;":"&amp;RIGHT("0"&amp;MOD(ROUND(M24*60,0),60),2)&amp;" ("&amp;F24&amp;" tim)"))),IF(K24="Fast",IF(OR(D24&lt;&gt;"",E24&lt;&gt;""),"Ta bort tiderna – fast ersättning","OK"),IF(G24="","Fyll i belopp i kolumnen Belopp","OK"))))))</f>
        <v/>
      </c>
      <c r="K24" s="0" t="str">
        <f aca="false">IF(C24="","",IFERROR(INDEX(Lönetrappa!$C$16:$C$22,MATCH(C24,Lönetrappa!$A$16:$A$22,0)),""))</f>
        <v/>
      </c>
      <c r="L24" s="0" t="str">
        <f aca="false">IF(D24="","",IFERROR(IF(ISNUMBER(D24),IF(D24&lt;1,D24*24,IF(D24&lt;24,INT(D24)+ROUND((D24-INT(D24))*100,0)/60,IF(AND(D24&gt;=100,D24&lt;=2359,D24=INT(D24)),INT(D24/100)+MOD(D24,100)/60,IF(AND(D24&gt;40000,D24=INT(D24)),DAY(D24)+MONTH(D24)/60,"ERR")))),IF(ISNUMBER(FIND(":",SUBSTITUTE(SUBSTITUTE(TRIM(D24),".",":"),",",":"))),VALUE(LEFT(SUBSTITUTE(SUBSTITUTE(TRIM(D24),".",":"),",",":"),FIND(":",SUBSTITUTE(SUBSTITUTE(TRIM(D24),".",":"),",",":"))-1))+VALUE(MID(SUBSTITUTE(SUBSTITUTE(TRIM(D24),".",":"),",",":"),FIND(":",SUBSTITUTE(SUBSTITUTE(TRIM(D24),".",":"),",",":"))+1,2))/60,IF(LEN(SUBSTITUTE(SUBSTITUTE(TRIM(D24),".",":"),",",":"))&lt;=2,VALUE(SUBSTITUTE(SUBSTITUTE(TRIM(D24),".",":"),",",":")),VALUE(LEFT(SUBSTITUTE(SUBSTITUTE(TRIM(D24),".",":"),",",":"),LEN(SUBSTITUTE(SUBSTITUTE(TRIM(D24),".",":"),",",":"))-2))+VALUE(RIGHT(SUBSTITUTE(SUBSTITUTE(TRIM(D24),".",":"),",",":"),2))/60))),"ERR"))</f>
        <v/>
      </c>
      <c r="M24" s="0" t="str">
        <f aca="false">IF(E24="","",IFERROR(IF(ISNUMBER(E24),IF(E24&lt;1,E24*24,IF(E24&lt;24,INT(E24)+ROUND((E24-INT(E24))*100,0)/60,IF(AND(E24&gt;=100,E24&lt;=2359,E24=INT(E24)),INT(E24/100)+MOD(E24,100)/60,IF(AND(E24&gt;40000,E24=INT(E24)),DAY(E24)+MONTH(E24)/60,"ERR")))),IF(ISNUMBER(FIND(":",SUBSTITUTE(SUBSTITUTE(TRIM(E24),".",":"),",",":"))),VALUE(LEFT(SUBSTITUTE(SUBSTITUTE(TRIM(E24),".",":"),",",":"),FIND(":",SUBSTITUTE(SUBSTITUTE(TRIM(E24),".",":"),",",":"))-1))+VALUE(MID(SUBSTITUTE(SUBSTITUTE(TRIM(E24),".",":"),",",":"),FIND(":",SUBSTITUTE(SUBSTITUTE(TRIM(E24),".",":"),",",":"))+1,2))/60,IF(LEN(SUBSTITUTE(SUBSTITUTE(TRIM(E24),".",":"),",",":"))&lt;=2,VALUE(SUBSTITUTE(SUBSTITUTE(TRIM(E24),".",":"),",",":")),VALUE(LEFT(SUBSTITUTE(SUBSTITUTE(TRIM(E24),".",":"),",",":"),LEN(SUBSTITUTE(SUBSTITUTE(TRIM(E24),".",":"),",",":"))-2))+VALUE(RIGHT(SUBSTITUTE(SUBSTITUTE(TRIM(E24),".",":"),",",":"),2))/60))),"ERR"))</f>
        <v/>
      </c>
    </row>
    <row r="25" customFormat="false" ht="15" hidden="false" customHeight="false" outlineLevel="0" collapsed="false">
      <c r="A25" s="13"/>
      <c r="B25" s="14"/>
      <c r="C25" s="14"/>
      <c r="D25" s="15"/>
      <c r="E25" s="15"/>
      <c r="F25" s="16" t="n">
        <f aca="false">IF(AND(K25="Tim",AND(ISNUMBER(L25),L25&lt;24),AND(ISNUMBER(M25),M25&lt;=24)),ROUND(MOD(M25-L25,24),2),0)</f>
        <v>0</v>
      </c>
      <c r="G25" s="17"/>
      <c r="H25" s="18" t="str">
        <f aca="false">IF(C25="","",IF(K25="Tim",F25*N($B$7),IF(K25="Fast",IFERROR(INDEX(Lönetrappa!$D$16:$D$22,MATCH(C25,Lönetrappa!$A$16:$A$22,0)),0),IF(G25&lt;&gt;"",G25,0))))</f>
        <v/>
      </c>
      <c r="I25" s="19" t="str">
        <f aca="false">IF(AND(A25="",B25="",C25="",D25="",E25="",G25=""),"",IF(A25="","Fyll i datum",IF(C25="","Välj ersättning i listan",IF(K25="Tim",IF(OR(D25="",E25=""),"Fyll i start- och sluttid",IF(NOT(AND(AND(ISNUMBER(L25),L25&lt;24),AND(ISNUMBER(M25),M25&lt;=24))),"Tiden kan inte läsas – skriv t.ex. 10:00",IF(F25=0,"Start och slut är samma tid","OK – "&amp;INT(ROUND(L25*60,0)/60)&amp;":"&amp;RIGHT("0"&amp;MOD(ROUND(L25*60,0),60),2)&amp;" till "&amp;INT(ROUND(M25*60,0)/60)&amp;":"&amp;RIGHT("0"&amp;MOD(ROUND(M25*60,0),60),2)&amp;" ("&amp;F25&amp;" tim)"))),IF(K25="Fast",IF(OR(D25&lt;&gt;"",E25&lt;&gt;""),"Ta bort tiderna – fast ersättning","OK"),IF(G25="","Fyll i belopp i kolumnen Belopp","OK"))))))</f>
        <v/>
      </c>
      <c r="K25" s="0" t="str">
        <f aca="false">IF(C25="","",IFERROR(INDEX(Lönetrappa!$C$16:$C$22,MATCH(C25,Lönetrappa!$A$16:$A$22,0)),""))</f>
        <v/>
      </c>
      <c r="L25" s="0" t="str">
        <f aca="false">IF(D25="","",IFERROR(IF(ISNUMBER(D25),IF(D25&lt;1,D25*24,IF(D25&lt;24,INT(D25)+ROUND((D25-INT(D25))*100,0)/60,IF(AND(D25&gt;=100,D25&lt;=2359,D25=INT(D25)),INT(D25/100)+MOD(D25,100)/60,IF(AND(D25&gt;40000,D25=INT(D25)),DAY(D25)+MONTH(D25)/60,"ERR")))),IF(ISNUMBER(FIND(":",SUBSTITUTE(SUBSTITUTE(TRIM(D25),".",":"),",",":"))),VALUE(LEFT(SUBSTITUTE(SUBSTITUTE(TRIM(D25),".",":"),",",":"),FIND(":",SUBSTITUTE(SUBSTITUTE(TRIM(D25),".",":"),",",":"))-1))+VALUE(MID(SUBSTITUTE(SUBSTITUTE(TRIM(D25),".",":"),",",":"),FIND(":",SUBSTITUTE(SUBSTITUTE(TRIM(D25),".",":"),",",":"))+1,2))/60,IF(LEN(SUBSTITUTE(SUBSTITUTE(TRIM(D25),".",":"),",",":"))&lt;=2,VALUE(SUBSTITUTE(SUBSTITUTE(TRIM(D25),".",":"),",",":")),VALUE(LEFT(SUBSTITUTE(SUBSTITUTE(TRIM(D25),".",":"),",",":"),LEN(SUBSTITUTE(SUBSTITUTE(TRIM(D25),".",":"),",",":"))-2))+VALUE(RIGHT(SUBSTITUTE(SUBSTITUTE(TRIM(D25),".",":"),",",":"),2))/60))),"ERR"))</f>
        <v/>
      </c>
      <c r="M25" s="0" t="str">
        <f aca="false">IF(E25="","",IFERROR(IF(ISNUMBER(E25),IF(E25&lt;1,E25*24,IF(E25&lt;24,INT(E25)+ROUND((E25-INT(E25))*100,0)/60,IF(AND(E25&gt;=100,E25&lt;=2359,E25=INT(E25)),INT(E25/100)+MOD(E25,100)/60,IF(AND(E25&gt;40000,E25=INT(E25)),DAY(E25)+MONTH(E25)/60,"ERR")))),IF(ISNUMBER(FIND(":",SUBSTITUTE(SUBSTITUTE(TRIM(E25),".",":"),",",":"))),VALUE(LEFT(SUBSTITUTE(SUBSTITUTE(TRIM(E25),".",":"),",",":"),FIND(":",SUBSTITUTE(SUBSTITUTE(TRIM(E25),".",":"),",",":"))-1))+VALUE(MID(SUBSTITUTE(SUBSTITUTE(TRIM(E25),".",":"),",",":"),FIND(":",SUBSTITUTE(SUBSTITUTE(TRIM(E25),".",":"),",",":"))+1,2))/60,IF(LEN(SUBSTITUTE(SUBSTITUTE(TRIM(E25),".",":"),",",":"))&lt;=2,VALUE(SUBSTITUTE(SUBSTITUTE(TRIM(E25),".",":"),",",":")),VALUE(LEFT(SUBSTITUTE(SUBSTITUTE(TRIM(E25),".",":"),",",":"),LEN(SUBSTITUTE(SUBSTITUTE(TRIM(E25),".",":"),",",":"))-2))+VALUE(RIGHT(SUBSTITUTE(SUBSTITUTE(TRIM(E25),".",":"),",",":"),2))/60))),"ERR"))</f>
        <v/>
      </c>
    </row>
    <row r="26" customFormat="false" ht="15" hidden="false" customHeight="false" outlineLevel="0" collapsed="false">
      <c r="A26" s="13"/>
      <c r="B26" s="14"/>
      <c r="C26" s="14"/>
      <c r="D26" s="15"/>
      <c r="E26" s="15"/>
      <c r="F26" s="16" t="n">
        <f aca="false">IF(AND(K26="Tim",AND(ISNUMBER(L26),L26&lt;24),AND(ISNUMBER(M26),M26&lt;=24)),ROUND(MOD(M26-L26,24),2),0)</f>
        <v>0</v>
      </c>
      <c r="G26" s="17"/>
      <c r="H26" s="18" t="str">
        <f aca="false">IF(C26="","",IF(K26="Tim",F26*N($B$7),IF(K26="Fast",IFERROR(INDEX(Lönetrappa!$D$16:$D$22,MATCH(C26,Lönetrappa!$A$16:$A$22,0)),0),IF(G26&lt;&gt;"",G26,0))))</f>
        <v/>
      </c>
      <c r="I26" s="19" t="str">
        <f aca="false">IF(AND(A26="",B26="",C26="",D26="",E26="",G26=""),"",IF(A26="","Fyll i datum",IF(C26="","Välj ersättning i listan",IF(K26="Tim",IF(OR(D26="",E26=""),"Fyll i start- och sluttid",IF(NOT(AND(AND(ISNUMBER(L26),L26&lt;24),AND(ISNUMBER(M26),M26&lt;=24))),"Tiden kan inte läsas – skriv t.ex. 10:00",IF(F26=0,"Start och slut är samma tid","OK – "&amp;INT(ROUND(L26*60,0)/60)&amp;":"&amp;RIGHT("0"&amp;MOD(ROUND(L26*60,0),60),2)&amp;" till "&amp;INT(ROUND(M26*60,0)/60)&amp;":"&amp;RIGHT("0"&amp;MOD(ROUND(M26*60,0),60),2)&amp;" ("&amp;F26&amp;" tim)"))),IF(K26="Fast",IF(OR(D26&lt;&gt;"",E26&lt;&gt;""),"Ta bort tiderna – fast ersättning","OK"),IF(G26="","Fyll i belopp i kolumnen Belopp","OK"))))))</f>
        <v/>
      </c>
      <c r="K26" s="0" t="str">
        <f aca="false">IF(C26="","",IFERROR(INDEX(Lönetrappa!$C$16:$C$22,MATCH(C26,Lönetrappa!$A$16:$A$22,0)),""))</f>
        <v/>
      </c>
      <c r="L26" s="0" t="str">
        <f aca="false">IF(D26="","",IFERROR(IF(ISNUMBER(D26),IF(D26&lt;1,D26*24,IF(D26&lt;24,INT(D26)+ROUND((D26-INT(D26))*100,0)/60,IF(AND(D26&gt;=100,D26&lt;=2359,D26=INT(D26)),INT(D26/100)+MOD(D26,100)/60,IF(AND(D26&gt;40000,D26=INT(D26)),DAY(D26)+MONTH(D26)/60,"ERR")))),IF(ISNUMBER(FIND(":",SUBSTITUTE(SUBSTITUTE(TRIM(D26),".",":"),",",":"))),VALUE(LEFT(SUBSTITUTE(SUBSTITUTE(TRIM(D26),".",":"),",",":"),FIND(":",SUBSTITUTE(SUBSTITUTE(TRIM(D26),".",":"),",",":"))-1))+VALUE(MID(SUBSTITUTE(SUBSTITUTE(TRIM(D26),".",":"),",",":"),FIND(":",SUBSTITUTE(SUBSTITUTE(TRIM(D26),".",":"),",",":"))+1,2))/60,IF(LEN(SUBSTITUTE(SUBSTITUTE(TRIM(D26),".",":"),",",":"))&lt;=2,VALUE(SUBSTITUTE(SUBSTITUTE(TRIM(D26),".",":"),",",":")),VALUE(LEFT(SUBSTITUTE(SUBSTITUTE(TRIM(D26),".",":"),",",":"),LEN(SUBSTITUTE(SUBSTITUTE(TRIM(D26),".",":"),",",":"))-2))+VALUE(RIGHT(SUBSTITUTE(SUBSTITUTE(TRIM(D26),".",":"),",",":"),2))/60))),"ERR"))</f>
        <v/>
      </c>
      <c r="M26" s="0" t="str">
        <f aca="false">IF(E26="","",IFERROR(IF(ISNUMBER(E26),IF(E26&lt;1,E26*24,IF(E26&lt;24,INT(E26)+ROUND((E26-INT(E26))*100,0)/60,IF(AND(E26&gt;=100,E26&lt;=2359,E26=INT(E26)),INT(E26/100)+MOD(E26,100)/60,IF(AND(E26&gt;40000,E26=INT(E26)),DAY(E26)+MONTH(E26)/60,"ERR")))),IF(ISNUMBER(FIND(":",SUBSTITUTE(SUBSTITUTE(TRIM(E26),".",":"),",",":"))),VALUE(LEFT(SUBSTITUTE(SUBSTITUTE(TRIM(E26),".",":"),",",":"),FIND(":",SUBSTITUTE(SUBSTITUTE(TRIM(E26),".",":"),",",":"))-1))+VALUE(MID(SUBSTITUTE(SUBSTITUTE(TRIM(E26),".",":"),",",":"),FIND(":",SUBSTITUTE(SUBSTITUTE(TRIM(E26),".",":"),",",":"))+1,2))/60,IF(LEN(SUBSTITUTE(SUBSTITUTE(TRIM(E26),".",":"),",",":"))&lt;=2,VALUE(SUBSTITUTE(SUBSTITUTE(TRIM(E26),".",":"),",",":")),VALUE(LEFT(SUBSTITUTE(SUBSTITUTE(TRIM(E26),".",":"),",",":"),LEN(SUBSTITUTE(SUBSTITUTE(TRIM(E26),".",":"),",",":"))-2))+VALUE(RIGHT(SUBSTITUTE(SUBSTITUTE(TRIM(E26),".",":"),",",":"),2))/60))),"ERR"))</f>
        <v/>
      </c>
    </row>
    <row r="27" customFormat="false" ht="15" hidden="false" customHeight="false" outlineLevel="0" collapsed="false">
      <c r="A27" s="13"/>
      <c r="B27" s="14"/>
      <c r="C27" s="14"/>
      <c r="D27" s="15"/>
      <c r="E27" s="15"/>
      <c r="F27" s="16" t="n">
        <f aca="false">IF(AND(K27="Tim",AND(ISNUMBER(L27),L27&lt;24),AND(ISNUMBER(M27),M27&lt;=24)),ROUND(MOD(M27-L27,24),2),0)</f>
        <v>0</v>
      </c>
      <c r="G27" s="17"/>
      <c r="H27" s="18" t="str">
        <f aca="false">IF(C27="","",IF(K27="Tim",F27*N($B$7),IF(K27="Fast",IFERROR(INDEX(Lönetrappa!$D$16:$D$22,MATCH(C27,Lönetrappa!$A$16:$A$22,0)),0),IF(G27&lt;&gt;"",G27,0))))</f>
        <v/>
      </c>
      <c r="I27" s="19" t="str">
        <f aca="false">IF(AND(A27="",B27="",C27="",D27="",E27="",G27=""),"",IF(A27="","Fyll i datum",IF(C27="","Välj ersättning i listan",IF(K27="Tim",IF(OR(D27="",E27=""),"Fyll i start- och sluttid",IF(NOT(AND(AND(ISNUMBER(L27),L27&lt;24),AND(ISNUMBER(M27),M27&lt;=24))),"Tiden kan inte läsas – skriv t.ex. 10:00",IF(F27=0,"Start och slut är samma tid","OK – "&amp;INT(ROUND(L27*60,0)/60)&amp;":"&amp;RIGHT("0"&amp;MOD(ROUND(L27*60,0),60),2)&amp;" till "&amp;INT(ROUND(M27*60,0)/60)&amp;":"&amp;RIGHT("0"&amp;MOD(ROUND(M27*60,0),60),2)&amp;" ("&amp;F27&amp;" tim)"))),IF(K27="Fast",IF(OR(D27&lt;&gt;"",E27&lt;&gt;""),"Ta bort tiderna – fast ersättning","OK"),IF(G27="","Fyll i belopp i kolumnen Belopp","OK"))))))</f>
        <v/>
      </c>
      <c r="K27" s="0" t="str">
        <f aca="false">IF(C27="","",IFERROR(INDEX(Lönetrappa!$C$16:$C$22,MATCH(C27,Lönetrappa!$A$16:$A$22,0)),""))</f>
        <v/>
      </c>
      <c r="L27" s="0" t="str">
        <f aca="false">IF(D27="","",IFERROR(IF(ISNUMBER(D27),IF(D27&lt;1,D27*24,IF(D27&lt;24,INT(D27)+ROUND((D27-INT(D27))*100,0)/60,IF(AND(D27&gt;=100,D27&lt;=2359,D27=INT(D27)),INT(D27/100)+MOD(D27,100)/60,IF(AND(D27&gt;40000,D27=INT(D27)),DAY(D27)+MONTH(D27)/60,"ERR")))),IF(ISNUMBER(FIND(":",SUBSTITUTE(SUBSTITUTE(TRIM(D27),".",":"),",",":"))),VALUE(LEFT(SUBSTITUTE(SUBSTITUTE(TRIM(D27),".",":"),",",":"),FIND(":",SUBSTITUTE(SUBSTITUTE(TRIM(D27),".",":"),",",":"))-1))+VALUE(MID(SUBSTITUTE(SUBSTITUTE(TRIM(D27),".",":"),",",":"),FIND(":",SUBSTITUTE(SUBSTITUTE(TRIM(D27),".",":"),",",":"))+1,2))/60,IF(LEN(SUBSTITUTE(SUBSTITUTE(TRIM(D27),".",":"),",",":"))&lt;=2,VALUE(SUBSTITUTE(SUBSTITUTE(TRIM(D27),".",":"),",",":")),VALUE(LEFT(SUBSTITUTE(SUBSTITUTE(TRIM(D27),".",":"),",",":"),LEN(SUBSTITUTE(SUBSTITUTE(TRIM(D27),".",":"),",",":"))-2))+VALUE(RIGHT(SUBSTITUTE(SUBSTITUTE(TRIM(D27),".",":"),",",":"),2))/60))),"ERR"))</f>
        <v/>
      </c>
      <c r="M27" s="0" t="str">
        <f aca="false">IF(E27="","",IFERROR(IF(ISNUMBER(E27),IF(E27&lt;1,E27*24,IF(E27&lt;24,INT(E27)+ROUND((E27-INT(E27))*100,0)/60,IF(AND(E27&gt;=100,E27&lt;=2359,E27=INT(E27)),INT(E27/100)+MOD(E27,100)/60,IF(AND(E27&gt;40000,E27=INT(E27)),DAY(E27)+MONTH(E27)/60,"ERR")))),IF(ISNUMBER(FIND(":",SUBSTITUTE(SUBSTITUTE(TRIM(E27),".",":"),",",":"))),VALUE(LEFT(SUBSTITUTE(SUBSTITUTE(TRIM(E27),".",":"),",",":"),FIND(":",SUBSTITUTE(SUBSTITUTE(TRIM(E27),".",":"),",",":"))-1))+VALUE(MID(SUBSTITUTE(SUBSTITUTE(TRIM(E27),".",":"),",",":"),FIND(":",SUBSTITUTE(SUBSTITUTE(TRIM(E27),".",":"),",",":"))+1,2))/60,IF(LEN(SUBSTITUTE(SUBSTITUTE(TRIM(E27),".",":"),",",":"))&lt;=2,VALUE(SUBSTITUTE(SUBSTITUTE(TRIM(E27),".",":"),",",":")),VALUE(LEFT(SUBSTITUTE(SUBSTITUTE(TRIM(E27),".",":"),",",":"),LEN(SUBSTITUTE(SUBSTITUTE(TRIM(E27),".",":"),",",":"))-2))+VALUE(RIGHT(SUBSTITUTE(SUBSTITUTE(TRIM(E27),".",":"),",",":"),2))/60))),"ERR"))</f>
        <v/>
      </c>
    </row>
    <row r="28" customFormat="false" ht="15" hidden="false" customHeight="false" outlineLevel="0" collapsed="false">
      <c r="A28" s="13"/>
      <c r="B28" s="14"/>
      <c r="C28" s="14"/>
      <c r="D28" s="15"/>
      <c r="E28" s="15"/>
      <c r="F28" s="16" t="n">
        <f aca="false">IF(AND(K28="Tim",AND(ISNUMBER(L28),L28&lt;24),AND(ISNUMBER(M28),M28&lt;=24)),ROUND(MOD(M28-L28,24),2),0)</f>
        <v>0</v>
      </c>
      <c r="G28" s="17"/>
      <c r="H28" s="18" t="str">
        <f aca="false">IF(C28="","",IF(K28="Tim",F28*N($B$7),IF(K28="Fast",IFERROR(INDEX(Lönetrappa!$D$16:$D$22,MATCH(C28,Lönetrappa!$A$16:$A$22,0)),0),IF(G28&lt;&gt;"",G28,0))))</f>
        <v/>
      </c>
      <c r="I28" s="19" t="str">
        <f aca="false">IF(AND(A28="",B28="",C28="",D28="",E28="",G28=""),"",IF(A28="","Fyll i datum",IF(C28="","Välj ersättning i listan",IF(K28="Tim",IF(OR(D28="",E28=""),"Fyll i start- och sluttid",IF(NOT(AND(AND(ISNUMBER(L28),L28&lt;24),AND(ISNUMBER(M28),M28&lt;=24))),"Tiden kan inte läsas – skriv t.ex. 10:00",IF(F28=0,"Start och slut är samma tid","OK – "&amp;INT(ROUND(L28*60,0)/60)&amp;":"&amp;RIGHT("0"&amp;MOD(ROUND(L28*60,0),60),2)&amp;" till "&amp;INT(ROUND(M28*60,0)/60)&amp;":"&amp;RIGHT("0"&amp;MOD(ROUND(M28*60,0),60),2)&amp;" ("&amp;F28&amp;" tim)"))),IF(K28="Fast",IF(OR(D28&lt;&gt;"",E28&lt;&gt;""),"Ta bort tiderna – fast ersättning","OK"),IF(G28="","Fyll i belopp i kolumnen Belopp","OK"))))))</f>
        <v/>
      </c>
      <c r="K28" s="0" t="str">
        <f aca="false">IF(C28="","",IFERROR(INDEX(Lönetrappa!$C$16:$C$22,MATCH(C28,Lönetrappa!$A$16:$A$22,0)),""))</f>
        <v/>
      </c>
      <c r="L28" s="0" t="str">
        <f aca="false">IF(D28="","",IFERROR(IF(ISNUMBER(D28),IF(D28&lt;1,D28*24,IF(D28&lt;24,INT(D28)+ROUND((D28-INT(D28))*100,0)/60,IF(AND(D28&gt;=100,D28&lt;=2359,D28=INT(D28)),INT(D28/100)+MOD(D28,100)/60,IF(AND(D28&gt;40000,D28=INT(D28)),DAY(D28)+MONTH(D28)/60,"ERR")))),IF(ISNUMBER(FIND(":",SUBSTITUTE(SUBSTITUTE(TRIM(D28),".",":"),",",":"))),VALUE(LEFT(SUBSTITUTE(SUBSTITUTE(TRIM(D28),".",":"),",",":"),FIND(":",SUBSTITUTE(SUBSTITUTE(TRIM(D28),".",":"),",",":"))-1))+VALUE(MID(SUBSTITUTE(SUBSTITUTE(TRIM(D28),".",":"),",",":"),FIND(":",SUBSTITUTE(SUBSTITUTE(TRIM(D28),".",":"),",",":"))+1,2))/60,IF(LEN(SUBSTITUTE(SUBSTITUTE(TRIM(D28),".",":"),",",":"))&lt;=2,VALUE(SUBSTITUTE(SUBSTITUTE(TRIM(D28),".",":"),",",":")),VALUE(LEFT(SUBSTITUTE(SUBSTITUTE(TRIM(D28),".",":"),",",":"),LEN(SUBSTITUTE(SUBSTITUTE(TRIM(D28),".",":"),",",":"))-2))+VALUE(RIGHT(SUBSTITUTE(SUBSTITUTE(TRIM(D28),".",":"),",",":"),2))/60))),"ERR"))</f>
        <v/>
      </c>
      <c r="M28" s="0" t="str">
        <f aca="false">IF(E28="","",IFERROR(IF(ISNUMBER(E28),IF(E28&lt;1,E28*24,IF(E28&lt;24,INT(E28)+ROUND((E28-INT(E28))*100,0)/60,IF(AND(E28&gt;=100,E28&lt;=2359,E28=INT(E28)),INT(E28/100)+MOD(E28,100)/60,IF(AND(E28&gt;40000,E28=INT(E28)),DAY(E28)+MONTH(E28)/60,"ERR")))),IF(ISNUMBER(FIND(":",SUBSTITUTE(SUBSTITUTE(TRIM(E28),".",":"),",",":"))),VALUE(LEFT(SUBSTITUTE(SUBSTITUTE(TRIM(E28),".",":"),",",":"),FIND(":",SUBSTITUTE(SUBSTITUTE(TRIM(E28),".",":"),",",":"))-1))+VALUE(MID(SUBSTITUTE(SUBSTITUTE(TRIM(E28),".",":"),",",":"),FIND(":",SUBSTITUTE(SUBSTITUTE(TRIM(E28),".",":"),",",":"))+1,2))/60,IF(LEN(SUBSTITUTE(SUBSTITUTE(TRIM(E28),".",":"),",",":"))&lt;=2,VALUE(SUBSTITUTE(SUBSTITUTE(TRIM(E28),".",":"),",",":")),VALUE(LEFT(SUBSTITUTE(SUBSTITUTE(TRIM(E28),".",":"),",",":"),LEN(SUBSTITUTE(SUBSTITUTE(TRIM(E28),".",":"),",",":"))-2))+VALUE(RIGHT(SUBSTITUTE(SUBSTITUTE(TRIM(E28),".",":"),",",":"),2))/60))),"ERR"))</f>
        <v/>
      </c>
    </row>
    <row r="29" customFormat="false" ht="15" hidden="false" customHeight="false" outlineLevel="0" collapsed="false">
      <c r="A29" s="13"/>
      <c r="B29" s="14"/>
      <c r="C29" s="14"/>
      <c r="D29" s="15"/>
      <c r="E29" s="15"/>
      <c r="F29" s="16" t="n">
        <f aca="false">IF(AND(K29="Tim",AND(ISNUMBER(L29),L29&lt;24),AND(ISNUMBER(M29),M29&lt;=24)),ROUND(MOD(M29-L29,24),2),0)</f>
        <v>0</v>
      </c>
      <c r="G29" s="17"/>
      <c r="H29" s="18" t="str">
        <f aca="false">IF(C29="","",IF(K29="Tim",F29*N($B$7),IF(K29="Fast",IFERROR(INDEX(Lönetrappa!$D$16:$D$22,MATCH(C29,Lönetrappa!$A$16:$A$22,0)),0),IF(G29&lt;&gt;"",G29,0))))</f>
        <v/>
      </c>
      <c r="I29" s="19" t="str">
        <f aca="false">IF(AND(A29="",B29="",C29="",D29="",E29="",G29=""),"",IF(A29="","Fyll i datum",IF(C29="","Välj ersättning i listan",IF(K29="Tim",IF(OR(D29="",E29=""),"Fyll i start- och sluttid",IF(NOT(AND(AND(ISNUMBER(L29),L29&lt;24),AND(ISNUMBER(M29),M29&lt;=24))),"Tiden kan inte läsas – skriv t.ex. 10:00",IF(F29=0,"Start och slut är samma tid","OK – "&amp;INT(ROUND(L29*60,0)/60)&amp;":"&amp;RIGHT("0"&amp;MOD(ROUND(L29*60,0),60),2)&amp;" till "&amp;INT(ROUND(M29*60,0)/60)&amp;":"&amp;RIGHT("0"&amp;MOD(ROUND(M29*60,0),60),2)&amp;" ("&amp;F29&amp;" tim)"))),IF(K29="Fast",IF(OR(D29&lt;&gt;"",E29&lt;&gt;""),"Ta bort tiderna – fast ersättning","OK"),IF(G29="","Fyll i belopp i kolumnen Belopp","OK"))))))</f>
        <v/>
      </c>
      <c r="K29" s="0" t="str">
        <f aca="false">IF(C29="","",IFERROR(INDEX(Lönetrappa!$C$16:$C$22,MATCH(C29,Lönetrappa!$A$16:$A$22,0)),""))</f>
        <v/>
      </c>
      <c r="L29" s="0" t="str">
        <f aca="false">IF(D29="","",IFERROR(IF(ISNUMBER(D29),IF(D29&lt;1,D29*24,IF(D29&lt;24,INT(D29)+ROUND((D29-INT(D29))*100,0)/60,IF(AND(D29&gt;=100,D29&lt;=2359,D29=INT(D29)),INT(D29/100)+MOD(D29,100)/60,IF(AND(D29&gt;40000,D29=INT(D29)),DAY(D29)+MONTH(D29)/60,"ERR")))),IF(ISNUMBER(FIND(":",SUBSTITUTE(SUBSTITUTE(TRIM(D29),".",":"),",",":"))),VALUE(LEFT(SUBSTITUTE(SUBSTITUTE(TRIM(D29),".",":"),",",":"),FIND(":",SUBSTITUTE(SUBSTITUTE(TRIM(D29),".",":"),",",":"))-1))+VALUE(MID(SUBSTITUTE(SUBSTITUTE(TRIM(D29),".",":"),",",":"),FIND(":",SUBSTITUTE(SUBSTITUTE(TRIM(D29),".",":"),",",":"))+1,2))/60,IF(LEN(SUBSTITUTE(SUBSTITUTE(TRIM(D29),".",":"),",",":"))&lt;=2,VALUE(SUBSTITUTE(SUBSTITUTE(TRIM(D29),".",":"),",",":")),VALUE(LEFT(SUBSTITUTE(SUBSTITUTE(TRIM(D29),".",":"),",",":"),LEN(SUBSTITUTE(SUBSTITUTE(TRIM(D29),".",":"),",",":"))-2))+VALUE(RIGHT(SUBSTITUTE(SUBSTITUTE(TRIM(D29),".",":"),",",":"),2))/60))),"ERR"))</f>
        <v/>
      </c>
      <c r="M29" s="0" t="str">
        <f aca="false">IF(E29="","",IFERROR(IF(ISNUMBER(E29),IF(E29&lt;1,E29*24,IF(E29&lt;24,INT(E29)+ROUND((E29-INT(E29))*100,0)/60,IF(AND(E29&gt;=100,E29&lt;=2359,E29=INT(E29)),INT(E29/100)+MOD(E29,100)/60,IF(AND(E29&gt;40000,E29=INT(E29)),DAY(E29)+MONTH(E29)/60,"ERR")))),IF(ISNUMBER(FIND(":",SUBSTITUTE(SUBSTITUTE(TRIM(E29),".",":"),",",":"))),VALUE(LEFT(SUBSTITUTE(SUBSTITUTE(TRIM(E29),".",":"),",",":"),FIND(":",SUBSTITUTE(SUBSTITUTE(TRIM(E29),".",":"),",",":"))-1))+VALUE(MID(SUBSTITUTE(SUBSTITUTE(TRIM(E29),".",":"),",",":"),FIND(":",SUBSTITUTE(SUBSTITUTE(TRIM(E29),".",":"),",",":"))+1,2))/60,IF(LEN(SUBSTITUTE(SUBSTITUTE(TRIM(E29),".",":"),",",":"))&lt;=2,VALUE(SUBSTITUTE(SUBSTITUTE(TRIM(E29),".",":"),",",":")),VALUE(LEFT(SUBSTITUTE(SUBSTITUTE(TRIM(E29),".",":"),",",":"),LEN(SUBSTITUTE(SUBSTITUTE(TRIM(E29),".",":"),",",":"))-2))+VALUE(RIGHT(SUBSTITUTE(SUBSTITUTE(TRIM(E29),".",":"),",",":"),2))/60))),"ERR"))</f>
        <v/>
      </c>
    </row>
    <row r="30" customFormat="false" ht="15" hidden="false" customHeight="false" outlineLevel="0" collapsed="false">
      <c r="A30" s="13"/>
      <c r="B30" s="14"/>
      <c r="C30" s="14"/>
      <c r="D30" s="15"/>
      <c r="E30" s="15"/>
      <c r="F30" s="16" t="n">
        <f aca="false">IF(AND(K30="Tim",AND(ISNUMBER(L30),L30&lt;24),AND(ISNUMBER(M30),M30&lt;=24)),ROUND(MOD(M30-L30,24),2),0)</f>
        <v>0</v>
      </c>
      <c r="G30" s="17"/>
      <c r="H30" s="18" t="str">
        <f aca="false">IF(C30="","",IF(K30="Tim",F30*N($B$7),IF(K30="Fast",IFERROR(INDEX(Lönetrappa!$D$16:$D$22,MATCH(C30,Lönetrappa!$A$16:$A$22,0)),0),IF(G30&lt;&gt;"",G30,0))))</f>
        <v/>
      </c>
      <c r="I30" s="19" t="str">
        <f aca="false">IF(AND(A30="",B30="",C30="",D30="",E30="",G30=""),"",IF(A30="","Fyll i datum",IF(C30="","Välj ersättning i listan",IF(K30="Tim",IF(OR(D30="",E30=""),"Fyll i start- och sluttid",IF(NOT(AND(AND(ISNUMBER(L30),L30&lt;24),AND(ISNUMBER(M30),M30&lt;=24))),"Tiden kan inte läsas – skriv t.ex. 10:00",IF(F30=0,"Start och slut är samma tid","OK – "&amp;INT(ROUND(L30*60,0)/60)&amp;":"&amp;RIGHT("0"&amp;MOD(ROUND(L30*60,0),60),2)&amp;" till "&amp;INT(ROUND(M30*60,0)/60)&amp;":"&amp;RIGHT("0"&amp;MOD(ROUND(M30*60,0),60),2)&amp;" ("&amp;F30&amp;" tim)"))),IF(K30="Fast",IF(OR(D30&lt;&gt;"",E30&lt;&gt;""),"Ta bort tiderna – fast ersättning","OK"),IF(G30="","Fyll i belopp i kolumnen Belopp","OK"))))))</f>
        <v/>
      </c>
      <c r="K30" s="0" t="str">
        <f aca="false">IF(C30="","",IFERROR(INDEX(Lönetrappa!$C$16:$C$22,MATCH(C30,Lönetrappa!$A$16:$A$22,0)),""))</f>
        <v/>
      </c>
      <c r="L30" s="0" t="str">
        <f aca="false">IF(D30="","",IFERROR(IF(ISNUMBER(D30),IF(D30&lt;1,D30*24,IF(D30&lt;24,INT(D30)+ROUND((D30-INT(D30))*100,0)/60,IF(AND(D30&gt;=100,D30&lt;=2359,D30=INT(D30)),INT(D30/100)+MOD(D30,100)/60,IF(AND(D30&gt;40000,D30=INT(D30)),DAY(D30)+MONTH(D30)/60,"ERR")))),IF(ISNUMBER(FIND(":",SUBSTITUTE(SUBSTITUTE(TRIM(D30),".",":"),",",":"))),VALUE(LEFT(SUBSTITUTE(SUBSTITUTE(TRIM(D30),".",":"),",",":"),FIND(":",SUBSTITUTE(SUBSTITUTE(TRIM(D30),".",":"),",",":"))-1))+VALUE(MID(SUBSTITUTE(SUBSTITUTE(TRIM(D30),".",":"),",",":"),FIND(":",SUBSTITUTE(SUBSTITUTE(TRIM(D30),".",":"),",",":"))+1,2))/60,IF(LEN(SUBSTITUTE(SUBSTITUTE(TRIM(D30),".",":"),",",":"))&lt;=2,VALUE(SUBSTITUTE(SUBSTITUTE(TRIM(D30),".",":"),",",":")),VALUE(LEFT(SUBSTITUTE(SUBSTITUTE(TRIM(D30),".",":"),",",":"),LEN(SUBSTITUTE(SUBSTITUTE(TRIM(D30),".",":"),",",":"))-2))+VALUE(RIGHT(SUBSTITUTE(SUBSTITUTE(TRIM(D30),".",":"),",",":"),2))/60))),"ERR"))</f>
        <v/>
      </c>
      <c r="M30" s="0" t="str">
        <f aca="false">IF(E30="","",IFERROR(IF(ISNUMBER(E30),IF(E30&lt;1,E30*24,IF(E30&lt;24,INT(E30)+ROUND((E30-INT(E30))*100,0)/60,IF(AND(E30&gt;=100,E30&lt;=2359,E30=INT(E30)),INT(E30/100)+MOD(E30,100)/60,IF(AND(E30&gt;40000,E30=INT(E30)),DAY(E30)+MONTH(E30)/60,"ERR")))),IF(ISNUMBER(FIND(":",SUBSTITUTE(SUBSTITUTE(TRIM(E30),".",":"),",",":"))),VALUE(LEFT(SUBSTITUTE(SUBSTITUTE(TRIM(E30),".",":"),",",":"),FIND(":",SUBSTITUTE(SUBSTITUTE(TRIM(E30),".",":"),",",":"))-1))+VALUE(MID(SUBSTITUTE(SUBSTITUTE(TRIM(E30),".",":"),",",":"),FIND(":",SUBSTITUTE(SUBSTITUTE(TRIM(E30),".",":"),",",":"))+1,2))/60,IF(LEN(SUBSTITUTE(SUBSTITUTE(TRIM(E30),".",":"),",",":"))&lt;=2,VALUE(SUBSTITUTE(SUBSTITUTE(TRIM(E30),".",":"),",",":")),VALUE(LEFT(SUBSTITUTE(SUBSTITUTE(TRIM(E30),".",":"),",",":"),LEN(SUBSTITUTE(SUBSTITUTE(TRIM(E30),".",":"),",",":"))-2))+VALUE(RIGHT(SUBSTITUTE(SUBSTITUTE(TRIM(E30),".",":"),",",":"),2))/60))),"ERR"))</f>
        <v/>
      </c>
    </row>
    <row r="31" customFormat="false" ht="15" hidden="false" customHeight="false" outlineLevel="0" collapsed="false">
      <c r="A31" s="13"/>
      <c r="B31" s="14"/>
      <c r="C31" s="14"/>
      <c r="D31" s="15"/>
      <c r="E31" s="15"/>
      <c r="F31" s="16" t="n">
        <f aca="false">IF(AND(K31="Tim",AND(ISNUMBER(L31),L31&lt;24),AND(ISNUMBER(M31),M31&lt;=24)),ROUND(MOD(M31-L31,24),2),0)</f>
        <v>0</v>
      </c>
      <c r="G31" s="17"/>
      <c r="H31" s="18" t="str">
        <f aca="false">IF(C31="","",IF(K31="Tim",F31*N($B$7),IF(K31="Fast",IFERROR(INDEX(Lönetrappa!$D$16:$D$22,MATCH(C31,Lönetrappa!$A$16:$A$22,0)),0),IF(G31&lt;&gt;"",G31,0))))</f>
        <v/>
      </c>
      <c r="I31" s="19" t="str">
        <f aca="false">IF(AND(A31="",B31="",C31="",D31="",E31="",G31=""),"",IF(A31="","Fyll i datum",IF(C31="","Välj ersättning i listan",IF(K31="Tim",IF(OR(D31="",E31=""),"Fyll i start- och sluttid",IF(NOT(AND(AND(ISNUMBER(L31),L31&lt;24),AND(ISNUMBER(M31),M31&lt;=24))),"Tiden kan inte läsas – skriv t.ex. 10:00",IF(F31=0,"Start och slut är samma tid","OK – "&amp;INT(ROUND(L31*60,0)/60)&amp;":"&amp;RIGHT("0"&amp;MOD(ROUND(L31*60,0),60),2)&amp;" till "&amp;INT(ROUND(M31*60,0)/60)&amp;":"&amp;RIGHT("0"&amp;MOD(ROUND(M31*60,0),60),2)&amp;" ("&amp;F31&amp;" tim)"))),IF(K31="Fast",IF(OR(D31&lt;&gt;"",E31&lt;&gt;""),"Ta bort tiderna – fast ersättning","OK"),IF(G31="","Fyll i belopp i kolumnen Belopp","OK"))))))</f>
        <v/>
      </c>
      <c r="K31" s="0" t="str">
        <f aca="false">IF(C31="","",IFERROR(INDEX(Lönetrappa!$C$16:$C$22,MATCH(C31,Lönetrappa!$A$16:$A$22,0)),""))</f>
        <v/>
      </c>
      <c r="L31" s="0" t="str">
        <f aca="false">IF(D31="","",IFERROR(IF(ISNUMBER(D31),IF(D31&lt;1,D31*24,IF(D31&lt;24,INT(D31)+ROUND((D31-INT(D31))*100,0)/60,IF(AND(D31&gt;=100,D31&lt;=2359,D31=INT(D31)),INT(D31/100)+MOD(D31,100)/60,IF(AND(D31&gt;40000,D31=INT(D31)),DAY(D31)+MONTH(D31)/60,"ERR")))),IF(ISNUMBER(FIND(":",SUBSTITUTE(SUBSTITUTE(TRIM(D31),".",":"),",",":"))),VALUE(LEFT(SUBSTITUTE(SUBSTITUTE(TRIM(D31),".",":"),",",":"),FIND(":",SUBSTITUTE(SUBSTITUTE(TRIM(D31),".",":"),",",":"))-1))+VALUE(MID(SUBSTITUTE(SUBSTITUTE(TRIM(D31),".",":"),",",":"),FIND(":",SUBSTITUTE(SUBSTITUTE(TRIM(D31),".",":"),",",":"))+1,2))/60,IF(LEN(SUBSTITUTE(SUBSTITUTE(TRIM(D31),".",":"),",",":"))&lt;=2,VALUE(SUBSTITUTE(SUBSTITUTE(TRIM(D31),".",":"),",",":")),VALUE(LEFT(SUBSTITUTE(SUBSTITUTE(TRIM(D31),".",":"),",",":"),LEN(SUBSTITUTE(SUBSTITUTE(TRIM(D31),".",":"),",",":"))-2))+VALUE(RIGHT(SUBSTITUTE(SUBSTITUTE(TRIM(D31),".",":"),",",":"),2))/60))),"ERR"))</f>
        <v/>
      </c>
      <c r="M31" s="0" t="str">
        <f aca="false">IF(E31="","",IFERROR(IF(ISNUMBER(E31),IF(E31&lt;1,E31*24,IF(E31&lt;24,INT(E31)+ROUND((E31-INT(E31))*100,0)/60,IF(AND(E31&gt;=100,E31&lt;=2359,E31=INT(E31)),INT(E31/100)+MOD(E31,100)/60,IF(AND(E31&gt;40000,E31=INT(E31)),DAY(E31)+MONTH(E31)/60,"ERR")))),IF(ISNUMBER(FIND(":",SUBSTITUTE(SUBSTITUTE(TRIM(E31),".",":"),",",":"))),VALUE(LEFT(SUBSTITUTE(SUBSTITUTE(TRIM(E31),".",":"),",",":"),FIND(":",SUBSTITUTE(SUBSTITUTE(TRIM(E31),".",":"),",",":"))-1))+VALUE(MID(SUBSTITUTE(SUBSTITUTE(TRIM(E31),".",":"),",",":"),FIND(":",SUBSTITUTE(SUBSTITUTE(TRIM(E31),".",":"),",",":"))+1,2))/60,IF(LEN(SUBSTITUTE(SUBSTITUTE(TRIM(E31),".",":"),",",":"))&lt;=2,VALUE(SUBSTITUTE(SUBSTITUTE(TRIM(E31),".",":"),",",":")),VALUE(LEFT(SUBSTITUTE(SUBSTITUTE(TRIM(E31),".",":"),",",":"),LEN(SUBSTITUTE(SUBSTITUTE(TRIM(E31),".",":"),",",":"))-2))+VALUE(RIGHT(SUBSTITUTE(SUBSTITUTE(TRIM(E31),".",":"),",",":"),2))/60))),"ERR"))</f>
        <v/>
      </c>
    </row>
    <row r="32" customFormat="false" ht="15" hidden="false" customHeight="false" outlineLevel="0" collapsed="false">
      <c r="A32" s="13"/>
      <c r="B32" s="14"/>
      <c r="C32" s="14"/>
      <c r="D32" s="15"/>
      <c r="E32" s="15"/>
      <c r="F32" s="16" t="n">
        <f aca="false">IF(AND(K32="Tim",AND(ISNUMBER(L32),L32&lt;24),AND(ISNUMBER(M32),M32&lt;=24)),ROUND(MOD(M32-L32,24),2),0)</f>
        <v>0</v>
      </c>
      <c r="G32" s="17"/>
      <c r="H32" s="18" t="str">
        <f aca="false">IF(C32="","",IF(K32="Tim",F32*N($B$7),IF(K32="Fast",IFERROR(INDEX(Lönetrappa!$D$16:$D$22,MATCH(C32,Lönetrappa!$A$16:$A$22,0)),0),IF(G32&lt;&gt;"",G32,0))))</f>
        <v/>
      </c>
      <c r="I32" s="19" t="str">
        <f aca="false">IF(AND(A32="",B32="",C32="",D32="",E32="",G32=""),"",IF(A32="","Fyll i datum",IF(C32="","Välj ersättning i listan",IF(K32="Tim",IF(OR(D32="",E32=""),"Fyll i start- och sluttid",IF(NOT(AND(AND(ISNUMBER(L32),L32&lt;24),AND(ISNUMBER(M32),M32&lt;=24))),"Tiden kan inte läsas – skriv t.ex. 10:00",IF(F32=0,"Start och slut är samma tid","OK – "&amp;INT(ROUND(L32*60,0)/60)&amp;":"&amp;RIGHT("0"&amp;MOD(ROUND(L32*60,0),60),2)&amp;" till "&amp;INT(ROUND(M32*60,0)/60)&amp;":"&amp;RIGHT("0"&amp;MOD(ROUND(M32*60,0),60),2)&amp;" ("&amp;F32&amp;" tim)"))),IF(K32="Fast",IF(OR(D32&lt;&gt;"",E32&lt;&gt;""),"Ta bort tiderna – fast ersättning","OK"),IF(G32="","Fyll i belopp i kolumnen Belopp","OK"))))))</f>
        <v/>
      </c>
      <c r="K32" s="0" t="str">
        <f aca="false">IF(C32="","",IFERROR(INDEX(Lönetrappa!$C$16:$C$22,MATCH(C32,Lönetrappa!$A$16:$A$22,0)),""))</f>
        <v/>
      </c>
      <c r="L32" s="0" t="str">
        <f aca="false">IF(D32="","",IFERROR(IF(ISNUMBER(D32),IF(D32&lt;1,D32*24,IF(D32&lt;24,INT(D32)+ROUND((D32-INT(D32))*100,0)/60,IF(AND(D32&gt;=100,D32&lt;=2359,D32=INT(D32)),INT(D32/100)+MOD(D32,100)/60,IF(AND(D32&gt;40000,D32=INT(D32)),DAY(D32)+MONTH(D32)/60,"ERR")))),IF(ISNUMBER(FIND(":",SUBSTITUTE(SUBSTITUTE(TRIM(D32),".",":"),",",":"))),VALUE(LEFT(SUBSTITUTE(SUBSTITUTE(TRIM(D32),".",":"),",",":"),FIND(":",SUBSTITUTE(SUBSTITUTE(TRIM(D32),".",":"),",",":"))-1))+VALUE(MID(SUBSTITUTE(SUBSTITUTE(TRIM(D32),".",":"),",",":"),FIND(":",SUBSTITUTE(SUBSTITUTE(TRIM(D32),".",":"),",",":"))+1,2))/60,IF(LEN(SUBSTITUTE(SUBSTITUTE(TRIM(D32),".",":"),",",":"))&lt;=2,VALUE(SUBSTITUTE(SUBSTITUTE(TRIM(D32),".",":"),",",":")),VALUE(LEFT(SUBSTITUTE(SUBSTITUTE(TRIM(D32),".",":"),",",":"),LEN(SUBSTITUTE(SUBSTITUTE(TRIM(D32),".",":"),",",":"))-2))+VALUE(RIGHT(SUBSTITUTE(SUBSTITUTE(TRIM(D32),".",":"),",",":"),2))/60))),"ERR"))</f>
        <v/>
      </c>
      <c r="M32" s="0" t="str">
        <f aca="false">IF(E32="","",IFERROR(IF(ISNUMBER(E32),IF(E32&lt;1,E32*24,IF(E32&lt;24,INT(E32)+ROUND((E32-INT(E32))*100,0)/60,IF(AND(E32&gt;=100,E32&lt;=2359,E32=INT(E32)),INT(E32/100)+MOD(E32,100)/60,IF(AND(E32&gt;40000,E32=INT(E32)),DAY(E32)+MONTH(E32)/60,"ERR")))),IF(ISNUMBER(FIND(":",SUBSTITUTE(SUBSTITUTE(TRIM(E32),".",":"),",",":"))),VALUE(LEFT(SUBSTITUTE(SUBSTITUTE(TRIM(E32),".",":"),",",":"),FIND(":",SUBSTITUTE(SUBSTITUTE(TRIM(E32),".",":"),",",":"))-1))+VALUE(MID(SUBSTITUTE(SUBSTITUTE(TRIM(E32),".",":"),",",":"),FIND(":",SUBSTITUTE(SUBSTITUTE(TRIM(E32),".",":"),",",":"))+1,2))/60,IF(LEN(SUBSTITUTE(SUBSTITUTE(TRIM(E32),".",":"),",",":"))&lt;=2,VALUE(SUBSTITUTE(SUBSTITUTE(TRIM(E32),".",":"),",",":")),VALUE(LEFT(SUBSTITUTE(SUBSTITUTE(TRIM(E32),".",":"),",",":"),LEN(SUBSTITUTE(SUBSTITUTE(TRIM(E32),".",":"),",",":"))-2))+VALUE(RIGHT(SUBSTITUTE(SUBSTITUTE(TRIM(E32),".",":"),",",":"),2))/60))),"ERR"))</f>
        <v/>
      </c>
    </row>
    <row r="33" customFormat="false" ht="15" hidden="false" customHeight="false" outlineLevel="0" collapsed="false">
      <c r="A33" s="13"/>
      <c r="B33" s="14"/>
      <c r="C33" s="14"/>
      <c r="D33" s="15"/>
      <c r="E33" s="15"/>
      <c r="F33" s="16" t="n">
        <f aca="false">IF(AND(K33="Tim",AND(ISNUMBER(L33),L33&lt;24),AND(ISNUMBER(M33),M33&lt;=24)),ROUND(MOD(M33-L33,24),2),0)</f>
        <v>0</v>
      </c>
      <c r="G33" s="17"/>
      <c r="H33" s="18" t="str">
        <f aca="false">IF(C33="","",IF(K33="Tim",F33*N($B$7),IF(K33="Fast",IFERROR(INDEX(Lönetrappa!$D$16:$D$22,MATCH(C33,Lönetrappa!$A$16:$A$22,0)),0),IF(G33&lt;&gt;"",G33,0))))</f>
        <v/>
      </c>
      <c r="I33" s="19" t="str">
        <f aca="false">IF(AND(A33="",B33="",C33="",D33="",E33="",G33=""),"",IF(A33="","Fyll i datum",IF(C33="","Välj ersättning i listan",IF(K33="Tim",IF(OR(D33="",E33=""),"Fyll i start- och sluttid",IF(NOT(AND(AND(ISNUMBER(L33),L33&lt;24),AND(ISNUMBER(M33),M33&lt;=24))),"Tiden kan inte läsas – skriv t.ex. 10:00",IF(F33=0,"Start och slut är samma tid","OK – "&amp;INT(ROUND(L33*60,0)/60)&amp;":"&amp;RIGHT("0"&amp;MOD(ROUND(L33*60,0),60),2)&amp;" till "&amp;INT(ROUND(M33*60,0)/60)&amp;":"&amp;RIGHT("0"&amp;MOD(ROUND(M33*60,0),60),2)&amp;" ("&amp;F33&amp;" tim)"))),IF(K33="Fast",IF(OR(D33&lt;&gt;"",E33&lt;&gt;""),"Ta bort tiderna – fast ersättning","OK"),IF(G33="","Fyll i belopp i kolumnen Belopp","OK"))))))</f>
        <v/>
      </c>
      <c r="K33" s="0" t="str">
        <f aca="false">IF(C33="","",IFERROR(INDEX(Lönetrappa!$C$16:$C$22,MATCH(C33,Lönetrappa!$A$16:$A$22,0)),""))</f>
        <v/>
      </c>
      <c r="L33" s="0" t="str">
        <f aca="false">IF(D33="","",IFERROR(IF(ISNUMBER(D33),IF(D33&lt;1,D33*24,IF(D33&lt;24,INT(D33)+ROUND((D33-INT(D33))*100,0)/60,IF(AND(D33&gt;=100,D33&lt;=2359,D33=INT(D33)),INT(D33/100)+MOD(D33,100)/60,IF(AND(D33&gt;40000,D33=INT(D33)),DAY(D33)+MONTH(D33)/60,"ERR")))),IF(ISNUMBER(FIND(":",SUBSTITUTE(SUBSTITUTE(TRIM(D33),".",":"),",",":"))),VALUE(LEFT(SUBSTITUTE(SUBSTITUTE(TRIM(D33),".",":"),",",":"),FIND(":",SUBSTITUTE(SUBSTITUTE(TRIM(D33),".",":"),",",":"))-1))+VALUE(MID(SUBSTITUTE(SUBSTITUTE(TRIM(D33),".",":"),",",":"),FIND(":",SUBSTITUTE(SUBSTITUTE(TRIM(D33),".",":"),",",":"))+1,2))/60,IF(LEN(SUBSTITUTE(SUBSTITUTE(TRIM(D33),".",":"),",",":"))&lt;=2,VALUE(SUBSTITUTE(SUBSTITUTE(TRIM(D33),".",":"),",",":")),VALUE(LEFT(SUBSTITUTE(SUBSTITUTE(TRIM(D33),".",":"),",",":"),LEN(SUBSTITUTE(SUBSTITUTE(TRIM(D33),".",":"),",",":"))-2))+VALUE(RIGHT(SUBSTITUTE(SUBSTITUTE(TRIM(D33),".",":"),",",":"),2))/60))),"ERR"))</f>
        <v/>
      </c>
      <c r="M33" s="0" t="str">
        <f aca="false">IF(E33="","",IFERROR(IF(ISNUMBER(E33),IF(E33&lt;1,E33*24,IF(E33&lt;24,INT(E33)+ROUND((E33-INT(E33))*100,0)/60,IF(AND(E33&gt;=100,E33&lt;=2359,E33=INT(E33)),INT(E33/100)+MOD(E33,100)/60,IF(AND(E33&gt;40000,E33=INT(E33)),DAY(E33)+MONTH(E33)/60,"ERR")))),IF(ISNUMBER(FIND(":",SUBSTITUTE(SUBSTITUTE(TRIM(E33),".",":"),",",":"))),VALUE(LEFT(SUBSTITUTE(SUBSTITUTE(TRIM(E33),".",":"),",",":"),FIND(":",SUBSTITUTE(SUBSTITUTE(TRIM(E33),".",":"),",",":"))-1))+VALUE(MID(SUBSTITUTE(SUBSTITUTE(TRIM(E33),".",":"),",",":"),FIND(":",SUBSTITUTE(SUBSTITUTE(TRIM(E33),".",":"),",",":"))+1,2))/60,IF(LEN(SUBSTITUTE(SUBSTITUTE(TRIM(E33),".",":"),",",":"))&lt;=2,VALUE(SUBSTITUTE(SUBSTITUTE(TRIM(E33),".",":"),",",":")),VALUE(LEFT(SUBSTITUTE(SUBSTITUTE(TRIM(E33),".",":"),",",":"),LEN(SUBSTITUTE(SUBSTITUTE(TRIM(E33),".",":"),",",":"))-2))+VALUE(RIGHT(SUBSTITUTE(SUBSTITUTE(TRIM(E33),".",":"),",",":"),2))/60))),"ERR"))</f>
        <v/>
      </c>
    </row>
    <row r="34" customFormat="false" ht="15" hidden="false" customHeight="false" outlineLevel="0" collapsed="false">
      <c r="A34" s="13"/>
      <c r="B34" s="14"/>
      <c r="C34" s="14"/>
      <c r="D34" s="15"/>
      <c r="E34" s="15"/>
      <c r="F34" s="16" t="n">
        <f aca="false">IF(AND(K34="Tim",AND(ISNUMBER(L34),L34&lt;24),AND(ISNUMBER(M34),M34&lt;=24)),ROUND(MOD(M34-L34,24),2),0)</f>
        <v>0</v>
      </c>
      <c r="G34" s="17"/>
      <c r="H34" s="18" t="str">
        <f aca="false">IF(C34="","",IF(K34="Tim",F34*N($B$7),IF(K34="Fast",IFERROR(INDEX(Lönetrappa!$D$16:$D$22,MATCH(C34,Lönetrappa!$A$16:$A$22,0)),0),IF(G34&lt;&gt;"",G34,0))))</f>
        <v/>
      </c>
      <c r="I34" s="19" t="str">
        <f aca="false">IF(AND(A34="",B34="",C34="",D34="",E34="",G34=""),"",IF(A34="","Fyll i datum",IF(C34="","Välj ersättning i listan",IF(K34="Tim",IF(OR(D34="",E34=""),"Fyll i start- och sluttid",IF(NOT(AND(AND(ISNUMBER(L34),L34&lt;24),AND(ISNUMBER(M34),M34&lt;=24))),"Tiden kan inte läsas – skriv t.ex. 10:00",IF(F34=0,"Start och slut är samma tid","OK – "&amp;INT(ROUND(L34*60,0)/60)&amp;":"&amp;RIGHT("0"&amp;MOD(ROUND(L34*60,0),60),2)&amp;" till "&amp;INT(ROUND(M34*60,0)/60)&amp;":"&amp;RIGHT("0"&amp;MOD(ROUND(M34*60,0),60),2)&amp;" ("&amp;F34&amp;" tim)"))),IF(K34="Fast",IF(OR(D34&lt;&gt;"",E34&lt;&gt;""),"Ta bort tiderna – fast ersättning","OK"),IF(G34="","Fyll i belopp i kolumnen Belopp","OK"))))))</f>
        <v/>
      </c>
      <c r="K34" s="0" t="str">
        <f aca="false">IF(C34="","",IFERROR(INDEX(Lönetrappa!$C$16:$C$22,MATCH(C34,Lönetrappa!$A$16:$A$22,0)),""))</f>
        <v/>
      </c>
      <c r="L34" s="0" t="str">
        <f aca="false">IF(D34="","",IFERROR(IF(ISNUMBER(D34),IF(D34&lt;1,D34*24,IF(D34&lt;24,INT(D34)+ROUND((D34-INT(D34))*100,0)/60,IF(AND(D34&gt;=100,D34&lt;=2359,D34=INT(D34)),INT(D34/100)+MOD(D34,100)/60,IF(AND(D34&gt;40000,D34=INT(D34)),DAY(D34)+MONTH(D34)/60,"ERR")))),IF(ISNUMBER(FIND(":",SUBSTITUTE(SUBSTITUTE(TRIM(D34),".",":"),",",":"))),VALUE(LEFT(SUBSTITUTE(SUBSTITUTE(TRIM(D34),".",":"),",",":"),FIND(":",SUBSTITUTE(SUBSTITUTE(TRIM(D34),".",":"),",",":"))-1))+VALUE(MID(SUBSTITUTE(SUBSTITUTE(TRIM(D34),".",":"),",",":"),FIND(":",SUBSTITUTE(SUBSTITUTE(TRIM(D34),".",":"),",",":"))+1,2))/60,IF(LEN(SUBSTITUTE(SUBSTITUTE(TRIM(D34),".",":"),",",":"))&lt;=2,VALUE(SUBSTITUTE(SUBSTITUTE(TRIM(D34),".",":"),",",":")),VALUE(LEFT(SUBSTITUTE(SUBSTITUTE(TRIM(D34),".",":"),",",":"),LEN(SUBSTITUTE(SUBSTITUTE(TRIM(D34),".",":"),",",":"))-2))+VALUE(RIGHT(SUBSTITUTE(SUBSTITUTE(TRIM(D34),".",":"),",",":"),2))/60))),"ERR"))</f>
        <v/>
      </c>
      <c r="M34" s="0" t="str">
        <f aca="false">IF(E34="","",IFERROR(IF(ISNUMBER(E34),IF(E34&lt;1,E34*24,IF(E34&lt;24,INT(E34)+ROUND((E34-INT(E34))*100,0)/60,IF(AND(E34&gt;=100,E34&lt;=2359,E34=INT(E34)),INT(E34/100)+MOD(E34,100)/60,IF(AND(E34&gt;40000,E34=INT(E34)),DAY(E34)+MONTH(E34)/60,"ERR")))),IF(ISNUMBER(FIND(":",SUBSTITUTE(SUBSTITUTE(TRIM(E34),".",":"),",",":"))),VALUE(LEFT(SUBSTITUTE(SUBSTITUTE(TRIM(E34),".",":"),",",":"),FIND(":",SUBSTITUTE(SUBSTITUTE(TRIM(E34),".",":"),",",":"))-1))+VALUE(MID(SUBSTITUTE(SUBSTITUTE(TRIM(E34),".",":"),",",":"),FIND(":",SUBSTITUTE(SUBSTITUTE(TRIM(E34),".",":"),",",":"))+1,2))/60,IF(LEN(SUBSTITUTE(SUBSTITUTE(TRIM(E34),".",":"),",",":"))&lt;=2,VALUE(SUBSTITUTE(SUBSTITUTE(TRIM(E34),".",":"),",",":")),VALUE(LEFT(SUBSTITUTE(SUBSTITUTE(TRIM(E34),".",":"),",",":"),LEN(SUBSTITUTE(SUBSTITUTE(TRIM(E34),".",":"),",",":"))-2))+VALUE(RIGHT(SUBSTITUTE(SUBSTITUTE(TRIM(E34),".",":"),",",":"),2))/60))),"ERR"))</f>
        <v/>
      </c>
    </row>
    <row r="35" customFormat="false" ht="15" hidden="false" customHeight="false" outlineLevel="0" collapsed="false">
      <c r="A35" s="13"/>
      <c r="B35" s="14"/>
      <c r="C35" s="14"/>
      <c r="D35" s="15"/>
      <c r="E35" s="15"/>
      <c r="F35" s="16" t="n">
        <f aca="false">IF(AND(K35="Tim",AND(ISNUMBER(L35),L35&lt;24),AND(ISNUMBER(M35),M35&lt;=24)),ROUND(MOD(M35-L35,24),2),0)</f>
        <v>0</v>
      </c>
      <c r="G35" s="17"/>
      <c r="H35" s="18" t="str">
        <f aca="false">IF(C35="","",IF(K35="Tim",F35*N($B$7),IF(K35="Fast",IFERROR(INDEX(Lönetrappa!$D$16:$D$22,MATCH(C35,Lönetrappa!$A$16:$A$22,0)),0),IF(G35&lt;&gt;"",G35,0))))</f>
        <v/>
      </c>
      <c r="I35" s="19" t="str">
        <f aca="false">IF(AND(A35="",B35="",C35="",D35="",E35="",G35=""),"",IF(A35="","Fyll i datum",IF(C35="","Välj ersättning i listan",IF(K35="Tim",IF(OR(D35="",E35=""),"Fyll i start- och sluttid",IF(NOT(AND(AND(ISNUMBER(L35),L35&lt;24),AND(ISNUMBER(M35),M35&lt;=24))),"Tiden kan inte läsas – skriv t.ex. 10:00",IF(F35=0,"Start och slut är samma tid","OK – "&amp;INT(ROUND(L35*60,0)/60)&amp;":"&amp;RIGHT("0"&amp;MOD(ROUND(L35*60,0),60),2)&amp;" till "&amp;INT(ROUND(M35*60,0)/60)&amp;":"&amp;RIGHT("0"&amp;MOD(ROUND(M35*60,0),60),2)&amp;" ("&amp;F35&amp;" tim)"))),IF(K35="Fast",IF(OR(D35&lt;&gt;"",E35&lt;&gt;""),"Ta bort tiderna – fast ersättning","OK"),IF(G35="","Fyll i belopp i kolumnen Belopp","OK"))))))</f>
        <v/>
      </c>
      <c r="K35" s="0" t="str">
        <f aca="false">IF(C35="","",IFERROR(INDEX(Lönetrappa!$C$16:$C$22,MATCH(C35,Lönetrappa!$A$16:$A$22,0)),""))</f>
        <v/>
      </c>
      <c r="L35" s="0" t="str">
        <f aca="false">IF(D35="","",IFERROR(IF(ISNUMBER(D35),IF(D35&lt;1,D35*24,IF(D35&lt;24,INT(D35)+ROUND((D35-INT(D35))*100,0)/60,IF(AND(D35&gt;=100,D35&lt;=2359,D35=INT(D35)),INT(D35/100)+MOD(D35,100)/60,IF(AND(D35&gt;40000,D35=INT(D35)),DAY(D35)+MONTH(D35)/60,"ERR")))),IF(ISNUMBER(FIND(":",SUBSTITUTE(SUBSTITUTE(TRIM(D35),".",":"),",",":"))),VALUE(LEFT(SUBSTITUTE(SUBSTITUTE(TRIM(D35),".",":"),",",":"),FIND(":",SUBSTITUTE(SUBSTITUTE(TRIM(D35),".",":"),",",":"))-1))+VALUE(MID(SUBSTITUTE(SUBSTITUTE(TRIM(D35),".",":"),",",":"),FIND(":",SUBSTITUTE(SUBSTITUTE(TRIM(D35),".",":"),",",":"))+1,2))/60,IF(LEN(SUBSTITUTE(SUBSTITUTE(TRIM(D35),".",":"),",",":"))&lt;=2,VALUE(SUBSTITUTE(SUBSTITUTE(TRIM(D35),".",":"),",",":")),VALUE(LEFT(SUBSTITUTE(SUBSTITUTE(TRIM(D35),".",":"),",",":"),LEN(SUBSTITUTE(SUBSTITUTE(TRIM(D35),".",":"),",",":"))-2))+VALUE(RIGHT(SUBSTITUTE(SUBSTITUTE(TRIM(D35),".",":"),",",":"),2))/60))),"ERR"))</f>
        <v/>
      </c>
      <c r="M35" s="0" t="str">
        <f aca="false">IF(E35="","",IFERROR(IF(ISNUMBER(E35),IF(E35&lt;1,E35*24,IF(E35&lt;24,INT(E35)+ROUND((E35-INT(E35))*100,0)/60,IF(AND(E35&gt;=100,E35&lt;=2359,E35=INT(E35)),INT(E35/100)+MOD(E35,100)/60,IF(AND(E35&gt;40000,E35=INT(E35)),DAY(E35)+MONTH(E35)/60,"ERR")))),IF(ISNUMBER(FIND(":",SUBSTITUTE(SUBSTITUTE(TRIM(E35),".",":"),",",":"))),VALUE(LEFT(SUBSTITUTE(SUBSTITUTE(TRIM(E35),".",":"),",",":"),FIND(":",SUBSTITUTE(SUBSTITUTE(TRIM(E35),".",":"),",",":"))-1))+VALUE(MID(SUBSTITUTE(SUBSTITUTE(TRIM(E35),".",":"),",",":"),FIND(":",SUBSTITUTE(SUBSTITUTE(TRIM(E35),".",":"),",",":"))+1,2))/60,IF(LEN(SUBSTITUTE(SUBSTITUTE(TRIM(E35),".",":"),",",":"))&lt;=2,VALUE(SUBSTITUTE(SUBSTITUTE(TRIM(E35),".",":"),",",":")),VALUE(LEFT(SUBSTITUTE(SUBSTITUTE(TRIM(E35),".",":"),",",":"),LEN(SUBSTITUTE(SUBSTITUTE(TRIM(E35),".",":"),",",":"))-2))+VALUE(RIGHT(SUBSTITUTE(SUBSTITUTE(TRIM(E35),".",":"),",",":"),2))/60))),"ERR"))</f>
        <v/>
      </c>
    </row>
    <row r="36" customFormat="false" ht="15" hidden="false" customHeight="false" outlineLevel="0" collapsed="false">
      <c r="A36" s="13"/>
      <c r="B36" s="14"/>
      <c r="C36" s="14"/>
      <c r="D36" s="15"/>
      <c r="E36" s="15"/>
      <c r="F36" s="16" t="n">
        <f aca="false">IF(AND(K36="Tim",AND(ISNUMBER(L36),L36&lt;24),AND(ISNUMBER(M36),M36&lt;=24)),ROUND(MOD(M36-L36,24),2),0)</f>
        <v>0</v>
      </c>
      <c r="G36" s="17"/>
      <c r="H36" s="18" t="str">
        <f aca="false">IF(C36="","",IF(K36="Tim",F36*N($B$7),IF(K36="Fast",IFERROR(INDEX(Lönetrappa!$D$16:$D$22,MATCH(C36,Lönetrappa!$A$16:$A$22,0)),0),IF(G36&lt;&gt;"",G36,0))))</f>
        <v/>
      </c>
      <c r="I36" s="19" t="str">
        <f aca="false">IF(AND(A36="",B36="",C36="",D36="",E36="",G36=""),"",IF(A36="","Fyll i datum",IF(C36="","Välj ersättning i listan",IF(K36="Tim",IF(OR(D36="",E36=""),"Fyll i start- och sluttid",IF(NOT(AND(AND(ISNUMBER(L36),L36&lt;24),AND(ISNUMBER(M36),M36&lt;=24))),"Tiden kan inte läsas – skriv t.ex. 10:00",IF(F36=0,"Start och slut är samma tid","OK – "&amp;INT(ROUND(L36*60,0)/60)&amp;":"&amp;RIGHT("0"&amp;MOD(ROUND(L36*60,0),60),2)&amp;" till "&amp;INT(ROUND(M36*60,0)/60)&amp;":"&amp;RIGHT("0"&amp;MOD(ROUND(M36*60,0),60),2)&amp;" ("&amp;F36&amp;" tim)"))),IF(K36="Fast",IF(OR(D36&lt;&gt;"",E36&lt;&gt;""),"Ta bort tiderna – fast ersättning","OK"),IF(G36="","Fyll i belopp i kolumnen Belopp","OK"))))))</f>
        <v/>
      </c>
      <c r="K36" s="0" t="str">
        <f aca="false">IF(C36="","",IFERROR(INDEX(Lönetrappa!$C$16:$C$22,MATCH(C36,Lönetrappa!$A$16:$A$22,0)),""))</f>
        <v/>
      </c>
      <c r="L36" s="0" t="str">
        <f aca="false">IF(D36="","",IFERROR(IF(ISNUMBER(D36),IF(D36&lt;1,D36*24,IF(D36&lt;24,INT(D36)+ROUND((D36-INT(D36))*100,0)/60,IF(AND(D36&gt;=100,D36&lt;=2359,D36=INT(D36)),INT(D36/100)+MOD(D36,100)/60,IF(AND(D36&gt;40000,D36=INT(D36)),DAY(D36)+MONTH(D36)/60,"ERR")))),IF(ISNUMBER(FIND(":",SUBSTITUTE(SUBSTITUTE(TRIM(D36),".",":"),",",":"))),VALUE(LEFT(SUBSTITUTE(SUBSTITUTE(TRIM(D36),".",":"),",",":"),FIND(":",SUBSTITUTE(SUBSTITUTE(TRIM(D36),".",":"),",",":"))-1))+VALUE(MID(SUBSTITUTE(SUBSTITUTE(TRIM(D36),".",":"),",",":"),FIND(":",SUBSTITUTE(SUBSTITUTE(TRIM(D36),".",":"),",",":"))+1,2))/60,IF(LEN(SUBSTITUTE(SUBSTITUTE(TRIM(D36),".",":"),",",":"))&lt;=2,VALUE(SUBSTITUTE(SUBSTITUTE(TRIM(D36),".",":"),",",":")),VALUE(LEFT(SUBSTITUTE(SUBSTITUTE(TRIM(D36),".",":"),",",":"),LEN(SUBSTITUTE(SUBSTITUTE(TRIM(D36),".",":"),",",":"))-2))+VALUE(RIGHT(SUBSTITUTE(SUBSTITUTE(TRIM(D36),".",":"),",",":"),2))/60))),"ERR"))</f>
        <v/>
      </c>
      <c r="M36" s="0" t="str">
        <f aca="false">IF(E36="","",IFERROR(IF(ISNUMBER(E36),IF(E36&lt;1,E36*24,IF(E36&lt;24,INT(E36)+ROUND((E36-INT(E36))*100,0)/60,IF(AND(E36&gt;=100,E36&lt;=2359,E36=INT(E36)),INT(E36/100)+MOD(E36,100)/60,IF(AND(E36&gt;40000,E36=INT(E36)),DAY(E36)+MONTH(E36)/60,"ERR")))),IF(ISNUMBER(FIND(":",SUBSTITUTE(SUBSTITUTE(TRIM(E36),".",":"),",",":"))),VALUE(LEFT(SUBSTITUTE(SUBSTITUTE(TRIM(E36),".",":"),",",":"),FIND(":",SUBSTITUTE(SUBSTITUTE(TRIM(E36),".",":"),",",":"))-1))+VALUE(MID(SUBSTITUTE(SUBSTITUTE(TRIM(E36),".",":"),",",":"),FIND(":",SUBSTITUTE(SUBSTITUTE(TRIM(E36),".",":"),",",":"))+1,2))/60,IF(LEN(SUBSTITUTE(SUBSTITUTE(TRIM(E36),".",":"),",",":"))&lt;=2,VALUE(SUBSTITUTE(SUBSTITUTE(TRIM(E36),".",":"),",",":")),VALUE(LEFT(SUBSTITUTE(SUBSTITUTE(TRIM(E36),".",":"),",",":"),LEN(SUBSTITUTE(SUBSTITUTE(TRIM(E36),".",":"),",",":"))-2))+VALUE(RIGHT(SUBSTITUTE(SUBSTITUTE(TRIM(E36),".",":"),",",":"),2))/60))),"ERR"))</f>
        <v/>
      </c>
    </row>
    <row r="37" customFormat="false" ht="15" hidden="false" customHeight="false" outlineLevel="0" collapsed="false">
      <c r="A37" s="13"/>
      <c r="B37" s="14"/>
      <c r="C37" s="14"/>
      <c r="D37" s="15"/>
      <c r="E37" s="15"/>
      <c r="F37" s="16" t="n">
        <f aca="false">IF(AND(K37="Tim",AND(ISNUMBER(L37),L37&lt;24),AND(ISNUMBER(M37),M37&lt;=24)),ROUND(MOD(M37-L37,24),2),0)</f>
        <v>0</v>
      </c>
      <c r="G37" s="17"/>
      <c r="H37" s="18" t="str">
        <f aca="false">IF(C37="","",IF(K37="Tim",F37*N($B$7),IF(K37="Fast",IFERROR(INDEX(Lönetrappa!$D$16:$D$22,MATCH(C37,Lönetrappa!$A$16:$A$22,0)),0),IF(G37&lt;&gt;"",G37,0))))</f>
        <v/>
      </c>
      <c r="I37" s="19" t="str">
        <f aca="false">IF(AND(A37="",B37="",C37="",D37="",E37="",G37=""),"",IF(A37="","Fyll i datum",IF(C37="","Välj ersättning i listan",IF(K37="Tim",IF(OR(D37="",E37=""),"Fyll i start- och sluttid",IF(NOT(AND(AND(ISNUMBER(L37),L37&lt;24),AND(ISNUMBER(M37),M37&lt;=24))),"Tiden kan inte läsas – skriv t.ex. 10:00",IF(F37=0,"Start och slut är samma tid","OK – "&amp;INT(ROUND(L37*60,0)/60)&amp;":"&amp;RIGHT("0"&amp;MOD(ROUND(L37*60,0),60),2)&amp;" till "&amp;INT(ROUND(M37*60,0)/60)&amp;":"&amp;RIGHT("0"&amp;MOD(ROUND(M37*60,0),60),2)&amp;" ("&amp;F37&amp;" tim)"))),IF(K37="Fast",IF(OR(D37&lt;&gt;"",E37&lt;&gt;""),"Ta bort tiderna – fast ersättning","OK"),IF(G37="","Fyll i belopp i kolumnen Belopp","OK"))))))</f>
        <v/>
      </c>
      <c r="K37" s="0" t="str">
        <f aca="false">IF(C37="","",IFERROR(INDEX(Lönetrappa!$C$16:$C$22,MATCH(C37,Lönetrappa!$A$16:$A$22,0)),""))</f>
        <v/>
      </c>
      <c r="L37" s="0" t="str">
        <f aca="false">IF(D37="","",IFERROR(IF(ISNUMBER(D37),IF(D37&lt;1,D37*24,IF(D37&lt;24,INT(D37)+ROUND((D37-INT(D37))*100,0)/60,IF(AND(D37&gt;=100,D37&lt;=2359,D37=INT(D37)),INT(D37/100)+MOD(D37,100)/60,IF(AND(D37&gt;40000,D37=INT(D37)),DAY(D37)+MONTH(D37)/60,"ERR")))),IF(ISNUMBER(FIND(":",SUBSTITUTE(SUBSTITUTE(TRIM(D37),".",":"),",",":"))),VALUE(LEFT(SUBSTITUTE(SUBSTITUTE(TRIM(D37),".",":"),",",":"),FIND(":",SUBSTITUTE(SUBSTITUTE(TRIM(D37),".",":"),",",":"))-1))+VALUE(MID(SUBSTITUTE(SUBSTITUTE(TRIM(D37),".",":"),",",":"),FIND(":",SUBSTITUTE(SUBSTITUTE(TRIM(D37),".",":"),",",":"))+1,2))/60,IF(LEN(SUBSTITUTE(SUBSTITUTE(TRIM(D37),".",":"),",",":"))&lt;=2,VALUE(SUBSTITUTE(SUBSTITUTE(TRIM(D37),".",":"),",",":")),VALUE(LEFT(SUBSTITUTE(SUBSTITUTE(TRIM(D37),".",":"),",",":"),LEN(SUBSTITUTE(SUBSTITUTE(TRIM(D37),".",":"),",",":"))-2))+VALUE(RIGHT(SUBSTITUTE(SUBSTITUTE(TRIM(D37),".",":"),",",":"),2))/60))),"ERR"))</f>
        <v/>
      </c>
      <c r="M37" s="0" t="str">
        <f aca="false">IF(E37="","",IFERROR(IF(ISNUMBER(E37),IF(E37&lt;1,E37*24,IF(E37&lt;24,INT(E37)+ROUND((E37-INT(E37))*100,0)/60,IF(AND(E37&gt;=100,E37&lt;=2359,E37=INT(E37)),INT(E37/100)+MOD(E37,100)/60,IF(AND(E37&gt;40000,E37=INT(E37)),DAY(E37)+MONTH(E37)/60,"ERR")))),IF(ISNUMBER(FIND(":",SUBSTITUTE(SUBSTITUTE(TRIM(E37),".",":"),",",":"))),VALUE(LEFT(SUBSTITUTE(SUBSTITUTE(TRIM(E37),".",":"),",",":"),FIND(":",SUBSTITUTE(SUBSTITUTE(TRIM(E37),".",":"),",",":"))-1))+VALUE(MID(SUBSTITUTE(SUBSTITUTE(TRIM(E37),".",":"),",",":"),FIND(":",SUBSTITUTE(SUBSTITUTE(TRIM(E37),".",":"),",",":"))+1,2))/60,IF(LEN(SUBSTITUTE(SUBSTITUTE(TRIM(E37),".",":"),",",":"))&lt;=2,VALUE(SUBSTITUTE(SUBSTITUTE(TRIM(E37),".",":"),",",":")),VALUE(LEFT(SUBSTITUTE(SUBSTITUTE(TRIM(E37),".",":"),",",":"),LEN(SUBSTITUTE(SUBSTITUTE(TRIM(E37),".",":"),",",":"))-2))+VALUE(RIGHT(SUBSTITUTE(SUBSTITUTE(TRIM(E37),".",":"),",",":"),2))/60))),"ERR"))</f>
        <v/>
      </c>
    </row>
    <row r="38" customFormat="false" ht="15" hidden="false" customHeight="false" outlineLevel="0" collapsed="false">
      <c r="A38" s="13"/>
      <c r="B38" s="14"/>
      <c r="C38" s="14"/>
      <c r="D38" s="15"/>
      <c r="E38" s="15"/>
      <c r="F38" s="16" t="n">
        <f aca="false">IF(AND(K38="Tim",AND(ISNUMBER(L38),L38&lt;24),AND(ISNUMBER(M38),M38&lt;=24)),ROUND(MOD(M38-L38,24),2),0)</f>
        <v>0</v>
      </c>
      <c r="G38" s="17"/>
      <c r="H38" s="18" t="str">
        <f aca="false">IF(C38="","",IF(K38="Tim",F38*N($B$7),IF(K38="Fast",IFERROR(INDEX(Lönetrappa!$D$16:$D$22,MATCH(C38,Lönetrappa!$A$16:$A$22,0)),0),IF(G38&lt;&gt;"",G38,0))))</f>
        <v/>
      </c>
      <c r="I38" s="19" t="str">
        <f aca="false">IF(AND(A38="",B38="",C38="",D38="",E38="",G38=""),"",IF(A38="","Fyll i datum",IF(C38="","Välj ersättning i listan",IF(K38="Tim",IF(OR(D38="",E38=""),"Fyll i start- och sluttid",IF(NOT(AND(AND(ISNUMBER(L38),L38&lt;24),AND(ISNUMBER(M38),M38&lt;=24))),"Tiden kan inte läsas – skriv t.ex. 10:00",IF(F38=0,"Start och slut är samma tid","OK – "&amp;INT(ROUND(L38*60,0)/60)&amp;":"&amp;RIGHT("0"&amp;MOD(ROUND(L38*60,0),60),2)&amp;" till "&amp;INT(ROUND(M38*60,0)/60)&amp;":"&amp;RIGHT("0"&amp;MOD(ROUND(M38*60,0),60),2)&amp;" ("&amp;F38&amp;" tim)"))),IF(K38="Fast",IF(OR(D38&lt;&gt;"",E38&lt;&gt;""),"Ta bort tiderna – fast ersättning","OK"),IF(G38="","Fyll i belopp i kolumnen Belopp","OK"))))))</f>
        <v/>
      </c>
      <c r="K38" s="0" t="str">
        <f aca="false">IF(C38="","",IFERROR(INDEX(Lönetrappa!$C$16:$C$22,MATCH(C38,Lönetrappa!$A$16:$A$22,0)),""))</f>
        <v/>
      </c>
      <c r="L38" s="0" t="str">
        <f aca="false">IF(D38="","",IFERROR(IF(ISNUMBER(D38),IF(D38&lt;1,D38*24,IF(D38&lt;24,INT(D38)+ROUND((D38-INT(D38))*100,0)/60,IF(AND(D38&gt;=100,D38&lt;=2359,D38=INT(D38)),INT(D38/100)+MOD(D38,100)/60,IF(AND(D38&gt;40000,D38=INT(D38)),DAY(D38)+MONTH(D38)/60,"ERR")))),IF(ISNUMBER(FIND(":",SUBSTITUTE(SUBSTITUTE(TRIM(D38),".",":"),",",":"))),VALUE(LEFT(SUBSTITUTE(SUBSTITUTE(TRIM(D38),".",":"),",",":"),FIND(":",SUBSTITUTE(SUBSTITUTE(TRIM(D38),".",":"),",",":"))-1))+VALUE(MID(SUBSTITUTE(SUBSTITUTE(TRIM(D38),".",":"),",",":"),FIND(":",SUBSTITUTE(SUBSTITUTE(TRIM(D38),".",":"),",",":"))+1,2))/60,IF(LEN(SUBSTITUTE(SUBSTITUTE(TRIM(D38),".",":"),",",":"))&lt;=2,VALUE(SUBSTITUTE(SUBSTITUTE(TRIM(D38),".",":"),",",":")),VALUE(LEFT(SUBSTITUTE(SUBSTITUTE(TRIM(D38),".",":"),",",":"),LEN(SUBSTITUTE(SUBSTITUTE(TRIM(D38),".",":"),",",":"))-2))+VALUE(RIGHT(SUBSTITUTE(SUBSTITUTE(TRIM(D38),".",":"),",",":"),2))/60))),"ERR"))</f>
        <v/>
      </c>
      <c r="M38" s="0" t="str">
        <f aca="false">IF(E38="","",IFERROR(IF(ISNUMBER(E38),IF(E38&lt;1,E38*24,IF(E38&lt;24,INT(E38)+ROUND((E38-INT(E38))*100,0)/60,IF(AND(E38&gt;=100,E38&lt;=2359,E38=INT(E38)),INT(E38/100)+MOD(E38,100)/60,IF(AND(E38&gt;40000,E38=INT(E38)),DAY(E38)+MONTH(E38)/60,"ERR")))),IF(ISNUMBER(FIND(":",SUBSTITUTE(SUBSTITUTE(TRIM(E38),".",":"),",",":"))),VALUE(LEFT(SUBSTITUTE(SUBSTITUTE(TRIM(E38),".",":"),",",":"),FIND(":",SUBSTITUTE(SUBSTITUTE(TRIM(E38),".",":"),",",":"))-1))+VALUE(MID(SUBSTITUTE(SUBSTITUTE(TRIM(E38),".",":"),",",":"),FIND(":",SUBSTITUTE(SUBSTITUTE(TRIM(E38),".",":"),",",":"))+1,2))/60,IF(LEN(SUBSTITUTE(SUBSTITUTE(TRIM(E38),".",":"),",",":"))&lt;=2,VALUE(SUBSTITUTE(SUBSTITUTE(TRIM(E38),".",":"),",",":")),VALUE(LEFT(SUBSTITUTE(SUBSTITUTE(TRIM(E38),".",":"),",",":"),LEN(SUBSTITUTE(SUBSTITUTE(TRIM(E38),".",":"),",",":"))-2))+VALUE(RIGHT(SUBSTITUTE(SUBSTITUTE(TRIM(E38),".",":"),",",":"),2))/60))),"ERR"))</f>
        <v/>
      </c>
    </row>
    <row r="39" customFormat="false" ht="15" hidden="false" customHeight="false" outlineLevel="0" collapsed="false">
      <c r="A39" s="13"/>
      <c r="B39" s="14"/>
      <c r="C39" s="14"/>
      <c r="D39" s="15"/>
      <c r="E39" s="15"/>
      <c r="F39" s="16" t="n">
        <f aca="false">IF(AND(K39="Tim",AND(ISNUMBER(L39),L39&lt;24),AND(ISNUMBER(M39),M39&lt;=24)),ROUND(MOD(M39-L39,24),2),0)</f>
        <v>0</v>
      </c>
      <c r="G39" s="17"/>
      <c r="H39" s="18" t="str">
        <f aca="false">IF(C39="","",IF(K39="Tim",F39*N($B$7),IF(K39="Fast",IFERROR(INDEX(Lönetrappa!$D$16:$D$22,MATCH(C39,Lönetrappa!$A$16:$A$22,0)),0),IF(G39&lt;&gt;"",G39,0))))</f>
        <v/>
      </c>
      <c r="I39" s="19" t="str">
        <f aca="false">IF(AND(A39="",B39="",C39="",D39="",E39="",G39=""),"",IF(A39="","Fyll i datum",IF(C39="","Välj ersättning i listan",IF(K39="Tim",IF(OR(D39="",E39=""),"Fyll i start- och sluttid",IF(NOT(AND(AND(ISNUMBER(L39),L39&lt;24),AND(ISNUMBER(M39),M39&lt;=24))),"Tiden kan inte läsas – skriv t.ex. 10:00",IF(F39=0,"Start och slut är samma tid","OK – "&amp;INT(ROUND(L39*60,0)/60)&amp;":"&amp;RIGHT("0"&amp;MOD(ROUND(L39*60,0),60),2)&amp;" till "&amp;INT(ROUND(M39*60,0)/60)&amp;":"&amp;RIGHT("0"&amp;MOD(ROUND(M39*60,0),60),2)&amp;" ("&amp;F39&amp;" tim)"))),IF(K39="Fast",IF(OR(D39&lt;&gt;"",E39&lt;&gt;""),"Ta bort tiderna – fast ersättning","OK"),IF(G39="","Fyll i belopp i kolumnen Belopp","OK"))))))</f>
        <v/>
      </c>
      <c r="K39" s="0" t="str">
        <f aca="false">IF(C39="","",IFERROR(INDEX(Lönetrappa!$C$16:$C$22,MATCH(C39,Lönetrappa!$A$16:$A$22,0)),""))</f>
        <v/>
      </c>
      <c r="L39" s="0" t="str">
        <f aca="false">IF(D39="","",IFERROR(IF(ISNUMBER(D39),IF(D39&lt;1,D39*24,IF(D39&lt;24,INT(D39)+ROUND((D39-INT(D39))*100,0)/60,IF(AND(D39&gt;=100,D39&lt;=2359,D39=INT(D39)),INT(D39/100)+MOD(D39,100)/60,IF(AND(D39&gt;40000,D39=INT(D39)),DAY(D39)+MONTH(D39)/60,"ERR")))),IF(ISNUMBER(FIND(":",SUBSTITUTE(SUBSTITUTE(TRIM(D39),".",":"),",",":"))),VALUE(LEFT(SUBSTITUTE(SUBSTITUTE(TRIM(D39),".",":"),",",":"),FIND(":",SUBSTITUTE(SUBSTITUTE(TRIM(D39),".",":"),",",":"))-1))+VALUE(MID(SUBSTITUTE(SUBSTITUTE(TRIM(D39),".",":"),",",":"),FIND(":",SUBSTITUTE(SUBSTITUTE(TRIM(D39),".",":"),",",":"))+1,2))/60,IF(LEN(SUBSTITUTE(SUBSTITUTE(TRIM(D39),".",":"),",",":"))&lt;=2,VALUE(SUBSTITUTE(SUBSTITUTE(TRIM(D39),".",":"),",",":")),VALUE(LEFT(SUBSTITUTE(SUBSTITUTE(TRIM(D39),".",":"),",",":"),LEN(SUBSTITUTE(SUBSTITUTE(TRIM(D39),".",":"),",",":"))-2))+VALUE(RIGHT(SUBSTITUTE(SUBSTITUTE(TRIM(D39),".",":"),",",":"),2))/60))),"ERR"))</f>
        <v/>
      </c>
      <c r="M39" s="0" t="str">
        <f aca="false">IF(E39="","",IFERROR(IF(ISNUMBER(E39),IF(E39&lt;1,E39*24,IF(E39&lt;24,INT(E39)+ROUND((E39-INT(E39))*100,0)/60,IF(AND(E39&gt;=100,E39&lt;=2359,E39=INT(E39)),INT(E39/100)+MOD(E39,100)/60,IF(AND(E39&gt;40000,E39=INT(E39)),DAY(E39)+MONTH(E39)/60,"ERR")))),IF(ISNUMBER(FIND(":",SUBSTITUTE(SUBSTITUTE(TRIM(E39),".",":"),",",":"))),VALUE(LEFT(SUBSTITUTE(SUBSTITUTE(TRIM(E39),".",":"),",",":"),FIND(":",SUBSTITUTE(SUBSTITUTE(TRIM(E39),".",":"),",",":"))-1))+VALUE(MID(SUBSTITUTE(SUBSTITUTE(TRIM(E39),".",":"),",",":"),FIND(":",SUBSTITUTE(SUBSTITUTE(TRIM(E39),".",":"),",",":"))+1,2))/60,IF(LEN(SUBSTITUTE(SUBSTITUTE(TRIM(E39),".",":"),",",":"))&lt;=2,VALUE(SUBSTITUTE(SUBSTITUTE(TRIM(E39),".",":"),",",":")),VALUE(LEFT(SUBSTITUTE(SUBSTITUTE(TRIM(E39),".",":"),",",":"),LEN(SUBSTITUTE(SUBSTITUTE(TRIM(E39),".",":"),",",":"))-2))+VALUE(RIGHT(SUBSTITUTE(SUBSTITUTE(TRIM(E39),".",":"),",",":"),2))/60))),"ERR"))</f>
        <v/>
      </c>
    </row>
    <row r="40" customFormat="false" ht="15" hidden="false" customHeight="false" outlineLevel="0" collapsed="false">
      <c r="A40" s="13"/>
      <c r="B40" s="14"/>
      <c r="C40" s="14"/>
      <c r="D40" s="15"/>
      <c r="E40" s="15"/>
      <c r="F40" s="16" t="n">
        <f aca="false">IF(AND(K40="Tim",AND(ISNUMBER(L40),L40&lt;24),AND(ISNUMBER(M40),M40&lt;=24)),ROUND(MOD(M40-L40,24),2),0)</f>
        <v>0</v>
      </c>
      <c r="G40" s="17"/>
      <c r="H40" s="18" t="str">
        <f aca="false">IF(C40="","",IF(K40="Tim",F40*N($B$7),IF(K40="Fast",IFERROR(INDEX(Lönetrappa!$D$16:$D$22,MATCH(C40,Lönetrappa!$A$16:$A$22,0)),0),IF(G40&lt;&gt;"",G40,0))))</f>
        <v/>
      </c>
      <c r="I40" s="19" t="str">
        <f aca="false">IF(AND(A40="",B40="",C40="",D40="",E40="",G40=""),"",IF(A40="","Fyll i datum",IF(C40="","Välj ersättning i listan",IF(K40="Tim",IF(OR(D40="",E40=""),"Fyll i start- och sluttid",IF(NOT(AND(AND(ISNUMBER(L40),L40&lt;24),AND(ISNUMBER(M40),M40&lt;=24))),"Tiden kan inte läsas – skriv t.ex. 10:00",IF(F40=0,"Start och slut är samma tid","OK – "&amp;INT(ROUND(L40*60,0)/60)&amp;":"&amp;RIGHT("0"&amp;MOD(ROUND(L40*60,0),60),2)&amp;" till "&amp;INT(ROUND(M40*60,0)/60)&amp;":"&amp;RIGHT("0"&amp;MOD(ROUND(M40*60,0),60),2)&amp;" ("&amp;F40&amp;" tim)"))),IF(K40="Fast",IF(OR(D40&lt;&gt;"",E40&lt;&gt;""),"Ta bort tiderna – fast ersättning","OK"),IF(G40="","Fyll i belopp i kolumnen Belopp","OK"))))))</f>
        <v/>
      </c>
      <c r="K40" s="0" t="str">
        <f aca="false">IF(C40="","",IFERROR(INDEX(Lönetrappa!$C$16:$C$22,MATCH(C40,Lönetrappa!$A$16:$A$22,0)),""))</f>
        <v/>
      </c>
      <c r="L40" s="0" t="str">
        <f aca="false">IF(D40="","",IFERROR(IF(ISNUMBER(D40),IF(D40&lt;1,D40*24,IF(D40&lt;24,INT(D40)+ROUND((D40-INT(D40))*100,0)/60,IF(AND(D40&gt;=100,D40&lt;=2359,D40=INT(D40)),INT(D40/100)+MOD(D40,100)/60,IF(AND(D40&gt;40000,D40=INT(D40)),DAY(D40)+MONTH(D40)/60,"ERR")))),IF(ISNUMBER(FIND(":",SUBSTITUTE(SUBSTITUTE(TRIM(D40),".",":"),",",":"))),VALUE(LEFT(SUBSTITUTE(SUBSTITUTE(TRIM(D40),".",":"),",",":"),FIND(":",SUBSTITUTE(SUBSTITUTE(TRIM(D40),".",":"),",",":"))-1))+VALUE(MID(SUBSTITUTE(SUBSTITUTE(TRIM(D40),".",":"),",",":"),FIND(":",SUBSTITUTE(SUBSTITUTE(TRIM(D40),".",":"),",",":"))+1,2))/60,IF(LEN(SUBSTITUTE(SUBSTITUTE(TRIM(D40),".",":"),",",":"))&lt;=2,VALUE(SUBSTITUTE(SUBSTITUTE(TRIM(D40),".",":"),",",":")),VALUE(LEFT(SUBSTITUTE(SUBSTITUTE(TRIM(D40),".",":"),",",":"),LEN(SUBSTITUTE(SUBSTITUTE(TRIM(D40),".",":"),",",":"))-2))+VALUE(RIGHT(SUBSTITUTE(SUBSTITUTE(TRIM(D40),".",":"),",",":"),2))/60))),"ERR"))</f>
        <v/>
      </c>
      <c r="M40" s="0" t="str">
        <f aca="false">IF(E40="","",IFERROR(IF(ISNUMBER(E40),IF(E40&lt;1,E40*24,IF(E40&lt;24,INT(E40)+ROUND((E40-INT(E40))*100,0)/60,IF(AND(E40&gt;=100,E40&lt;=2359,E40=INT(E40)),INT(E40/100)+MOD(E40,100)/60,IF(AND(E40&gt;40000,E40=INT(E40)),DAY(E40)+MONTH(E40)/60,"ERR")))),IF(ISNUMBER(FIND(":",SUBSTITUTE(SUBSTITUTE(TRIM(E40),".",":"),",",":"))),VALUE(LEFT(SUBSTITUTE(SUBSTITUTE(TRIM(E40),".",":"),",",":"),FIND(":",SUBSTITUTE(SUBSTITUTE(TRIM(E40),".",":"),",",":"))-1))+VALUE(MID(SUBSTITUTE(SUBSTITUTE(TRIM(E40),".",":"),",",":"),FIND(":",SUBSTITUTE(SUBSTITUTE(TRIM(E40),".",":"),",",":"))+1,2))/60,IF(LEN(SUBSTITUTE(SUBSTITUTE(TRIM(E40),".",":"),",",":"))&lt;=2,VALUE(SUBSTITUTE(SUBSTITUTE(TRIM(E40),".",":"),",",":")),VALUE(LEFT(SUBSTITUTE(SUBSTITUTE(TRIM(E40),".",":"),",",":"),LEN(SUBSTITUTE(SUBSTITUTE(TRIM(E40),".",":"),",",":"))-2))+VALUE(RIGHT(SUBSTITUTE(SUBSTITUTE(TRIM(E40),".",":"),",",":"),2))/60))),"ERR"))</f>
        <v/>
      </c>
    </row>
    <row r="41" customFormat="false" ht="15" hidden="false" customHeight="false" outlineLevel="0" collapsed="false">
      <c r="A41" s="13"/>
      <c r="B41" s="14"/>
      <c r="C41" s="14"/>
      <c r="D41" s="15"/>
      <c r="E41" s="15"/>
      <c r="F41" s="16" t="n">
        <f aca="false">IF(AND(K41="Tim",AND(ISNUMBER(L41),L41&lt;24),AND(ISNUMBER(M41),M41&lt;=24)),ROUND(MOD(M41-L41,24),2),0)</f>
        <v>0</v>
      </c>
      <c r="G41" s="17"/>
      <c r="H41" s="18" t="str">
        <f aca="false">IF(C41="","",IF(K41="Tim",F41*N($B$7),IF(K41="Fast",IFERROR(INDEX(Lönetrappa!$D$16:$D$22,MATCH(C41,Lönetrappa!$A$16:$A$22,0)),0),IF(G41&lt;&gt;"",G41,0))))</f>
        <v/>
      </c>
      <c r="I41" s="19" t="str">
        <f aca="false">IF(AND(A41="",B41="",C41="",D41="",E41="",G41=""),"",IF(A41="","Fyll i datum",IF(C41="","Välj ersättning i listan",IF(K41="Tim",IF(OR(D41="",E41=""),"Fyll i start- och sluttid",IF(NOT(AND(AND(ISNUMBER(L41),L41&lt;24),AND(ISNUMBER(M41),M41&lt;=24))),"Tiden kan inte läsas – skriv t.ex. 10:00",IF(F41=0,"Start och slut är samma tid","OK – "&amp;INT(ROUND(L41*60,0)/60)&amp;":"&amp;RIGHT("0"&amp;MOD(ROUND(L41*60,0),60),2)&amp;" till "&amp;INT(ROUND(M41*60,0)/60)&amp;":"&amp;RIGHT("0"&amp;MOD(ROUND(M41*60,0),60),2)&amp;" ("&amp;F41&amp;" tim)"))),IF(K41="Fast",IF(OR(D41&lt;&gt;"",E41&lt;&gt;""),"Ta bort tiderna – fast ersättning","OK"),IF(G41="","Fyll i belopp i kolumnen Belopp","OK"))))))</f>
        <v/>
      </c>
      <c r="K41" s="0" t="str">
        <f aca="false">IF(C41="","",IFERROR(INDEX(Lönetrappa!$C$16:$C$22,MATCH(C41,Lönetrappa!$A$16:$A$22,0)),""))</f>
        <v/>
      </c>
      <c r="L41" s="0" t="str">
        <f aca="false">IF(D41="","",IFERROR(IF(ISNUMBER(D41),IF(D41&lt;1,D41*24,IF(D41&lt;24,INT(D41)+ROUND((D41-INT(D41))*100,0)/60,IF(AND(D41&gt;=100,D41&lt;=2359,D41=INT(D41)),INT(D41/100)+MOD(D41,100)/60,IF(AND(D41&gt;40000,D41=INT(D41)),DAY(D41)+MONTH(D41)/60,"ERR")))),IF(ISNUMBER(FIND(":",SUBSTITUTE(SUBSTITUTE(TRIM(D41),".",":"),",",":"))),VALUE(LEFT(SUBSTITUTE(SUBSTITUTE(TRIM(D41),".",":"),",",":"),FIND(":",SUBSTITUTE(SUBSTITUTE(TRIM(D41),".",":"),",",":"))-1))+VALUE(MID(SUBSTITUTE(SUBSTITUTE(TRIM(D41),".",":"),",",":"),FIND(":",SUBSTITUTE(SUBSTITUTE(TRIM(D41),".",":"),",",":"))+1,2))/60,IF(LEN(SUBSTITUTE(SUBSTITUTE(TRIM(D41),".",":"),",",":"))&lt;=2,VALUE(SUBSTITUTE(SUBSTITUTE(TRIM(D41),".",":"),",",":")),VALUE(LEFT(SUBSTITUTE(SUBSTITUTE(TRIM(D41),".",":"),",",":"),LEN(SUBSTITUTE(SUBSTITUTE(TRIM(D41),".",":"),",",":"))-2))+VALUE(RIGHT(SUBSTITUTE(SUBSTITUTE(TRIM(D41),".",":"),",",":"),2))/60))),"ERR"))</f>
        <v/>
      </c>
      <c r="M41" s="0" t="str">
        <f aca="false">IF(E41="","",IFERROR(IF(ISNUMBER(E41),IF(E41&lt;1,E41*24,IF(E41&lt;24,INT(E41)+ROUND((E41-INT(E41))*100,0)/60,IF(AND(E41&gt;=100,E41&lt;=2359,E41=INT(E41)),INT(E41/100)+MOD(E41,100)/60,IF(AND(E41&gt;40000,E41=INT(E41)),DAY(E41)+MONTH(E41)/60,"ERR")))),IF(ISNUMBER(FIND(":",SUBSTITUTE(SUBSTITUTE(TRIM(E41),".",":"),",",":"))),VALUE(LEFT(SUBSTITUTE(SUBSTITUTE(TRIM(E41),".",":"),",",":"),FIND(":",SUBSTITUTE(SUBSTITUTE(TRIM(E41),".",":"),",",":"))-1))+VALUE(MID(SUBSTITUTE(SUBSTITUTE(TRIM(E41),".",":"),",",":"),FIND(":",SUBSTITUTE(SUBSTITUTE(TRIM(E41),".",":"),",",":"))+1,2))/60,IF(LEN(SUBSTITUTE(SUBSTITUTE(TRIM(E41),".",":"),",",":"))&lt;=2,VALUE(SUBSTITUTE(SUBSTITUTE(TRIM(E41),".",":"),",",":")),VALUE(LEFT(SUBSTITUTE(SUBSTITUTE(TRIM(E41),".",":"),",",":"),LEN(SUBSTITUTE(SUBSTITUTE(TRIM(E41),".",":"),",",":"))-2))+VALUE(RIGHT(SUBSTITUTE(SUBSTITUTE(TRIM(E41),".",":"),",",":"),2))/60))),"ERR"))</f>
        <v/>
      </c>
    </row>
    <row r="42" customFormat="false" ht="15" hidden="false" customHeight="false" outlineLevel="0" collapsed="false">
      <c r="A42" s="13"/>
      <c r="B42" s="14"/>
      <c r="C42" s="14"/>
      <c r="D42" s="15"/>
      <c r="E42" s="15"/>
      <c r="F42" s="16" t="n">
        <f aca="false">IF(AND(K42="Tim",AND(ISNUMBER(L42),L42&lt;24),AND(ISNUMBER(M42),M42&lt;=24)),ROUND(MOD(M42-L42,24),2),0)</f>
        <v>0</v>
      </c>
      <c r="G42" s="17"/>
      <c r="H42" s="18" t="str">
        <f aca="false">IF(C42="","",IF(K42="Tim",F42*N($B$7),IF(K42="Fast",IFERROR(INDEX(Lönetrappa!$D$16:$D$22,MATCH(C42,Lönetrappa!$A$16:$A$22,0)),0),IF(G42&lt;&gt;"",G42,0))))</f>
        <v/>
      </c>
      <c r="I42" s="19" t="str">
        <f aca="false">IF(AND(A42="",B42="",C42="",D42="",E42="",G42=""),"",IF(A42="","Fyll i datum",IF(C42="","Välj ersättning i listan",IF(K42="Tim",IF(OR(D42="",E42=""),"Fyll i start- och sluttid",IF(NOT(AND(AND(ISNUMBER(L42),L42&lt;24),AND(ISNUMBER(M42),M42&lt;=24))),"Tiden kan inte läsas – skriv t.ex. 10:00",IF(F42=0,"Start och slut är samma tid","OK – "&amp;INT(ROUND(L42*60,0)/60)&amp;":"&amp;RIGHT("0"&amp;MOD(ROUND(L42*60,0),60),2)&amp;" till "&amp;INT(ROUND(M42*60,0)/60)&amp;":"&amp;RIGHT("0"&amp;MOD(ROUND(M42*60,0),60),2)&amp;" ("&amp;F42&amp;" tim)"))),IF(K42="Fast",IF(OR(D42&lt;&gt;"",E42&lt;&gt;""),"Ta bort tiderna – fast ersättning","OK"),IF(G42="","Fyll i belopp i kolumnen Belopp","OK"))))))</f>
        <v/>
      </c>
      <c r="K42" s="0" t="str">
        <f aca="false">IF(C42="","",IFERROR(INDEX(Lönetrappa!$C$16:$C$22,MATCH(C42,Lönetrappa!$A$16:$A$22,0)),""))</f>
        <v/>
      </c>
      <c r="L42" s="0" t="str">
        <f aca="false">IF(D42="","",IFERROR(IF(ISNUMBER(D42),IF(D42&lt;1,D42*24,IF(D42&lt;24,INT(D42)+ROUND((D42-INT(D42))*100,0)/60,IF(AND(D42&gt;=100,D42&lt;=2359,D42=INT(D42)),INT(D42/100)+MOD(D42,100)/60,IF(AND(D42&gt;40000,D42=INT(D42)),DAY(D42)+MONTH(D42)/60,"ERR")))),IF(ISNUMBER(FIND(":",SUBSTITUTE(SUBSTITUTE(TRIM(D42),".",":"),",",":"))),VALUE(LEFT(SUBSTITUTE(SUBSTITUTE(TRIM(D42),".",":"),",",":"),FIND(":",SUBSTITUTE(SUBSTITUTE(TRIM(D42),".",":"),",",":"))-1))+VALUE(MID(SUBSTITUTE(SUBSTITUTE(TRIM(D42),".",":"),",",":"),FIND(":",SUBSTITUTE(SUBSTITUTE(TRIM(D42),".",":"),",",":"))+1,2))/60,IF(LEN(SUBSTITUTE(SUBSTITUTE(TRIM(D42),".",":"),",",":"))&lt;=2,VALUE(SUBSTITUTE(SUBSTITUTE(TRIM(D42),".",":"),",",":")),VALUE(LEFT(SUBSTITUTE(SUBSTITUTE(TRIM(D42),".",":"),",",":"),LEN(SUBSTITUTE(SUBSTITUTE(TRIM(D42),".",":"),",",":"))-2))+VALUE(RIGHT(SUBSTITUTE(SUBSTITUTE(TRIM(D42),".",":"),",",":"),2))/60))),"ERR"))</f>
        <v/>
      </c>
      <c r="M42" s="0" t="str">
        <f aca="false">IF(E42="","",IFERROR(IF(ISNUMBER(E42),IF(E42&lt;1,E42*24,IF(E42&lt;24,INT(E42)+ROUND((E42-INT(E42))*100,0)/60,IF(AND(E42&gt;=100,E42&lt;=2359,E42=INT(E42)),INT(E42/100)+MOD(E42,100)/60,IF(AND(E42&gt;40000,E42=INT(E42)),DAY(E42)+MONTH(E42)/60,"ERR")))),IF(ISNUMBER(FIND(":",SUBSTITUTE(SUBSTITUTE(TRIM(E42),".",":"),",",":"))),VALUE(LEFT(SUBSTITUTE(SUBSTITUTE(TRIM(E42),".",":"),",",":"),FIND(":",SUBSTITUTE(SUBSTITUTE(TRIM(E42),".",":"),",",":"))-1))+VALUE(MID(SUBSTITUTE(SUBSTITUTE(TRIM(E42),".",":"),",",":"),FIND(":",SUBSTITUTE(SUBSTITUTE(TRIM(E42),".",":"),",",":"))+1,2))/60,IF(LEN(SUBSTITUTE(SUBSTITUTE(TRIM(E42),".",":"),",",":"))&lt;=2,VALUE(SUBSTITUTE(SUBSTITUTE(TRIM(E42),".",":"),",",":")),VALUE(LEFT(SUBSTITUTE(SUBSTITUTE(TRIM(E42),".",":"),",",":"),LEN(SUBSTITUTE(SUBSTITUTE(TRIM(E42),".",":"),",",":"))-2))+VALUE(RIGHT(SUBSTITUTE(SUBSTITUTE(TRIM(E42),".",":"),",",":"),2))/60))),"ERR"))</f>
        <v/>
      </c>
    </row>
    <row r="43" customFormat="false" ht="15" hidden="false" customHeight="false" outlineLevel="0" collapsed="false">
      <c r="A43" s="13"/>
      <c r="B43" s="14"/>
      <c r="C43" s="14"/>
      <c r="D43" s="15"/>
      <c r="E43" s="15"/>
      <c r="F43" s="16" t="n">
        <f aca="false">IF(AND(K43="Tim",AND(ISNUMBER(L43),L43&lt;24),AND(ISNUMBER(M43),M43&lt;=24)),ROUND(MOD(M43-L43,24),2),0)</f>
        <v>0</v>
      </c>
      <c r="G43" s="17"/>
      <c r="H43" s="18" t="str">
        <f aca="false">IF(C43="","",IF(K43="Tim",F43*N($B$7),IF(K43="Fast",IFERROR(INDEX(Lönetrappa!$D$16:$D$22,MATCH(C43,Lönetrappa!$A$16:$A$22,0)),0),IF(G43&lt;&gt;"",G43,0))))</f>
        <v/>
      </c>
      <c r="I43" s="19" t="str">
        <f aca="false">IF(AND(A43="",B43="",C43="",D43="",E43="",G43=""),"",IF(A43="","Fyll i datum",IF(C43="","Välj ersättning i listan",IF(K43="Tim",IF(OR(D43="",E43=""),"Fyll i start- och sluttid",IF(NOT(AND(AND(ISNUMBER(L43),L43&lt;24),AND(ISNUMBER(M43),M43&lt;=24))),"Tiden kan inte läsas – skriv t.ex. 10:00",IF(F43=0,"Start och slut är samma tid","OK – "&amp;INT(ROUND(L43*60,0)/60)&amp;":"&amp;RIGHT("0"&amp;MOD(ROUND(L43*60,0),60),2)&amp;" till "&amp;INT(ROUND(M43*60,0)/60)&amp;":"&amp;RIGHT("0"&amp;MOD(ROUND(M43*60,0),60),2)&amp;" ("&amp;F43&amp;" tim)"))),IF(K43="Fast",IF(OR(D43&lt;&gt;"",E43&lt;&gt;""),"Ta bort tiderna – fast ersättning","OK"),IF(G43="","Fyll i belopp i kolumnen Belopp","OK"))))))</f>
        <v/>
      </c>
      <c r="K43" s="0" t="str">
        <f aca="false">IF(C43="","",IFERROR(INDEX(Lönetrappa!$C$16:$C$22,MATCH(C43,Lönetrappa!$A$16:$A$22,0)),""))</f>
        <v/>
      </c>
      <c r="L43" s="0" t="str">
        <f aca="false">IF(D43="","",IFERROR(IF(ISNUMBER(D43),IF(D43&lt;1,D43*24,IF(D43&lt;24,INT(D43)+ROUND((D43-INT(D43))*100,0)/60,IF(AND(D43&gt;=100,D43&lt;=2359,D43=INT(D43)),INT(D43/100)+MOD(D43,100)/60,IF(AND(D43&gt;40000,D43=INT(D43)),DAY(D43)+MONTH(D43)/60,"ERR")))),IF(ISNUMBER(FIND(":",SUBSTITUTE(SUBSTITUTE(TRIM(D43),".",":"),",",":"))),VALUE(LEFT(SUBSTITUTE(SUBSTITUTE(TRIM(D43),".",":"),",",":"),FIND(":",SUBSTITUTE(SUBSTITUTE(TRIM(D43),".",":"),",",":"))-1))+VALUE(MID(SUBSTITUTE(SUBSTITUTE(TRIM(D43),".",":"),",",":"),FIND(":",SUBSTITUTE(SUBSTITUTE(TRIM(D43),".",":"),",",":"))+1,2))/60,IF(LEN(SUBSTITUTE(SUBSTITUTE(TRIM(D43),".",":"),",",":"))&lt;=2,VALUE(SUBSTITUTE(SUBSTITUTE(TRIM(D43),".",":"),",",":")),VALUE(LEFT(SUBSTITUTE(SUBSTITUTE(TRIM(D43),".",":"),",",":"),LEN(SUBSTITUTE(SUBSTITUTE(TRIM(D43),".",":"),",",":"))-2))+VALUE(RIGHT(SUBSTITUTE(SUBSTITUTE(TRIM(D43),".",":"),",",":"),2))/60))),"ERR"))</f>
        <v/>
      </c>
      <c r="M43" s="0" t="str">
        <f aca="false">IF(E43="","",IFERROR(IF(ISNUMBER(E43),IF(E43&lt;1,E43*24,IF(E43&lt;24,INT(E43)+ROUND((E43-INT(E43))*100,0)/60,IF(AND(E43&gt;=100,E43&lt;=2359,E43=INT(E43)),INT(E43/100)+MOD(E43,100)/60,IF(AND(E43&gt;40000,E43=INT(E43)),DAY(E43)+MONTH(E43)/60,"ERR")))),IF(ISNUMBER(FIND(":",SUBSTITUTE(SUBSTITUTE(TRIM(E43),".",":"),",",":"))),VALUE(LEFT(SUBSTITUTE(SUBSTITUTE(TRIM(E43),".",":"),",",":"),FIND(":",SUBSTITUTE(SUBSTITUTE(TRIM(E43),".",":"),",",":"))-1))+VALUE(MID(SUBSTITUTE(SUBSTITUTE(TRIM(E43),".",":"),",",":"),FIND(":",SUBSTITUTE(SUBSTITUTE(TRIM(E43),".",":"),",",":"))+1,2))/60,IF(LEN(SUBSTITUTE(SUBSTITUTE(TRIM(E43),".",":"),",",":"))&lt;=2,VALUE(SUBSTITUTE(SUBSTITUTE(TRIM(E43),".",":"),",",":")),VALUE(LEFT(SUBSTITUTE(SUBSTITUTE(TRIM(E43),".",":"),",",":"),LEN(SUBSTITUTE(SUBSTITUTE(TRIM(E43),".",":"),",",":"))-2))+VALUE(RIGHT(SUBSTITUTE(SUBSTITUTE(TRIM(E43),".",":"),",",":"),2))/60))),"ERR"))</f>
        <v/>
      </c>
    </row>
    <row r="44" customFormat="false" ht="15" hidden="false" customHeight="false" outlineLevel="0" collapsed="false">
      <c r="A44" s="13"/>
      <c r="B44" s="14"/>
      <c r="C44" s="14"/>
      <c r="D44" s="15"/>
      <c r="E44" s="15"/>
      <c r="F44" s="16" t="n">
        <f aca="false">IF(AND(K44="Tim",AND(ISNUMBER(L44),L44&lt;24),AND(ISNUMBER(M44),M44&lt;=24)),ROUND(MOD(M44-L44,24),2),0)</f>
        <v>0</v>
      </c>
      <c r="G44" s="17"/>
      <c r="H44" s="18" t="str">
        <f aca="false">IF(C44="","",IF(K44="Tim",F44*N($B$7),IF(K44="Fast",IFERROR(INDEX(Lönetrappa!$D$16:$D$22,MATCH(C44,Lönetrappa!$A$16:$A$22,0)),0),IF(G44&lt;&gt;"",G44,0))))</f>
        <v/>
      </c>
      <c r="I44" s="19" t="str">
        <f aca="false">IF(AND(A44="",B44="",C44="",D44="",E44="",G44=""),"",IF(A44="","Fyll i datum",IF(C44="","Välj ersättning i listan",IF(K44="Tim",IF(OR(D44="",E44=""),"Fyll i start- och sluttid",IF(NOT(AND(AND(ISNUMBER(L44),L44&lt;24),AND(ISNUMBER(M44),M44&lt;=24))),"Tiden kan inte läsas – skriv t.ex. 10:00",IF(F44=0,"Start och slut är samma tid","OK – "&amp;INT(ROUND(L44*60,0)/60)&amp;":"&amp;RIGHT("0"&amp;MOD(ROUND(L44*60,0),60),2)&amp;" till "&amp;INT(ROUND(M44*60,0)/60)&amp;":"&amp;RIGHT("0"&amp;MOD(ROUND(M44*60,0),60),2)&amp;" ("&amp;F44&amp;" tim)"))),IF(K44="Fast",IF(OR(D44&lt;&gt;"",E44&lt;&gt;""),"Ta bort tiderna – fast ersättning","OK"),IF(G44="","Fyll i belopp i kolumnen Belopp","OK"))))))</f>
        <v/>
      </c>
      <c r="K44" s="0" t="str">
        <f aca="false">IF(C44="","",IFERROR(INDEX(Lönetrappa!$C$16:$C$22,MATCH(C44,Lönetrappa!$A$16:$A$22,0)),""))</f>
        <v/>
      </c>
      <c r="L44" s="0" t="str">
        <f aca="false">IF(D44="","",IFERROR(IF(ISNUMBER(D44),IF(D44&lt;1,D44*24,IF(D44&lt;24,INT(D44)+ROUND((D44-INT(D44))*100,0)/60,IF(AND(D44&gt;=100,D44&lt;=2359,D44=INT(D44)),INT(D44/100)+MOD(D44,100)/60,IF(AND(D44&gt;40000,D44=INT(D44)),DAY(D44)+MONTH(D44)/60,"ERR")))),IF(ISNUMBER(FIND(":",SUBSTITUTE(SUBSTITUTE(TRIM(D44),".",":"),",",":"))),VALUE(LEFT(SUBSTITUTE(SUBSTITUTE(TRIM(D44),".",":"),",",":"),FIND(":",SUBSTITUTE(SUBSTITUTE(TRIM(D44),".",":"),",",":"))-1))+VALUE(MID(SUBSTITUTE(SUBSTITUTE(TRIM(D44),".",":"),",",":"),FIND(":",SUBSTITUTE(SUBSTITUTE(TRIM(D44),".",":"),",",":"))+1,2))/60,IF(LEN(SUBSTITUTE(SUBSTITUTE(TRIM(D44),".",":"),",",":"))&lt;=2,VALUE(SUBSTITUTE(SUBSTITUTE(TRIM(D44),".",":"),",",":")),VALUE(LEFT(SUBSTITUTE(SUBSTITUTE(TRIM(D44),".",":"),",",":"),LEN(SUBSTITUTE(SUBSTITUTE(TRIM(D44),".",":"),",",":"))-2))+VALUE(RIGHT(SUBSTITUTE(SUBSTITUTE(TRIM(D44),".",":"),",",":"),2))/60))),"ERR"))</f>
        <v/>
      </c>
      <c r="M44" s="0" t="str">
        <f aca="false">IF(E44="","",IFERROR(IF(ISNUMBER(E44),IF(E44&lt;1,E44*24,IF(E44&lt;24,INT(E44)+ROUND((E44-INT(E44))*100,0)/60,IF(AND(E44&gt;=100,E44&lt;=2359,E44=INT(E44)),INT(E44/100)+MOD(E44,100)/60,IF(AND(E44&gt;40000,E44=INT(E44)),DAY(E44)+MONTH(E44)/60,"ERR")))),IF(ISNUMBER(FIND(":",SUBSTITUTE(SUBSTITUTE(TRIM(E44),".",":"),",",":"))),VALUE(LEFT(SUBSTITUTE(SUBSTITUTE(TRIM(E44),".",":"),",",":"),FIND(":",SUBSTITUTE(SUBSTITUTE(TRIM(E44),".",":"),",",":"))-1))+VALUE(MID(SUBSTITUTE(SUBSTITUTE(TRIM(E44),".",":"),",",":"),FIND(":",SUBSTITUTE(SUBSTITUTE(TRIM(E44),".",":"),",",":"))+1,2))/60,IF(LEN(SUBSTITUTE(SUBSTITUTE(TRIM(E44),".",":"),",",":"))&lt;=2,VALUE(SUBSTITUTE(SUBSTITUTE(TRIM(E44),".",":"),",",":")),VALUE(LEFT(SUBSTITUTE(SUBSTITUTE(TRIM(E44),".",":"),",",":"),LEN(SUBSTITUTE(SUBSTITUTE(TRIM(E44),".",":"),",",":"))-2))+VALUE(RIGHT(SUBSTITUTE(SUBSTITUTE(TRIM(E44),".",":"),",",":"),2))/60))),"ERR"))</f>
        <v/>
      </c>
    </row>
    <row r="45" customFormat="false" ht="15" hidden="false" customHeight="false" outlineLevel="0" collapsed="false">
      <c r="A45" s="13"/>
      <c r="B45" s="14"/>
      <c r="C45" s="14"/>
      <c r="D45" s="15"/>
      <c r="E45" s="15"/>
      <c r="F45" s="16" t="n">
        <f aca="false">IF(AND(K45="Tim",AND(ISNUMBER(L45),L45&lt;24),AND(ISNUMBER(M45),M45&lt;=24)),ROUND(MOD(M45-L45,24),2),0)</f>
        <v>0</v>
      </c>
      <c r="G45" s="17"/>
      <c r="H45" s="18" t="str">
        <f aca="false">IF(C45="","",IF(K45="Tim",F45*N($B$7),IF(K45="Fast",IFERROR(INDEX(Lönetrappa!$D$16:$D$22,MATCH(C45,Lönetrappa!$A$16:$A$22,0)),0),IF(G45&lt;&gt;"",G45,0))))</f>
        <v/>
      </c>
      <c r="I45" s="19" t="str">
        <f aca="false">IF(AND(A45="",B45="",C45="",D45="",E45="",G45=""),"",IF(A45="","Fyll i datum",IF(C45="","Välj ersättning i listan",IF(K45="Tim",IF(OR(D45="",E45=""),"Fyll i start- och sluttid",IF(NOT(AND(AND(ISNUMBER(L45),L45&lt;24),AND(ISNUMBER(M45),M45&lt;=24))),"Tiden kan inte läsas – skriv t.ex. 10:00",IF(F45=0,"Start och slut är samma tid","OK – "&amp;INT(ROUND(L45*60,0)/60)&amp;":"&amp;RIGHT("0"&amp;MOD(ROUND(L45*60,0),60),2)&amp;" till "&amp;INT(ROUND(M45*60,0)/60)&amp;":"&amp;RIGHT("0"&amp;MOD(ROUND(M45*60,0),60),2)&amp;" ("&amp;F45&amp;" tim)"))),IF(K45="Fast",IF(OR(D45&lt;&gt;"",E45&lt;&gt;""),"Ta bort tiderna – fast ersättning","OK"),IF(G45="","Fyll i belopp i kolumnen Belopp","OK"))))))</f>
        <v/>
      </c>
      <c r="K45" s="0" t="str">
        <f aca="false">IF(C45="","",IFERROR(INDEX(Lönetrappa!$C$16:$C$22,MATCH(C45,Lönetrappa!$A$16:$A$22,0)),""))</f>
        <v/>
      </c>
      <c r="L45" s="0" t="str">
        <f aca="false">IF(D45="","",IFERROR(IF(ISNUMBER(D45),IF(D45&lt;1,D45*24,IF(D45&lt;24,INT(D45)+ROUND((D45-INT(D45))*100,0)/60,IF(AND(D45&gt;=100,D45&lt;=2359,D45=INT(D45)),INT(D45/100)+MOD(D45,100)/60,IF(AND(D45&gt;40000,D45=INT(D45)),DAY(D45)+MONTH(D45)/60,"ERR")))),IF(ISNUMBER(FIND(":",SUBSTITUTE(SUBSTITUTE(TRIM(D45),".",":"),",",":"))),VALUE(LEFT(SUBSTITUTE(SUBSTITUTE(TRIM(D45),".",":"),",",":"),FIND(":",SUBSTITUTE(SUBSTITUTE(TRIM(D45),".",":"),",",":"))-1))+VALUE(MID(SUBSTITUTE(SUBSTITUTE(TRIM(D45),".",":"),",",":"),FIND(":",SUBSTITUTE(SUBSTITUTE(TRIM(D45),".",":"),",",":"))+1,2))/60,IF(LEN(SUBSTITUTE(SUBSTITUTE(TRIM(D45),".",":"),",",":"))&lt;=2,VALUE(SUBSTITUTE(SUBSTITUTE(TRIM(D45),".",":"),",",":")),VALUE(LEFT(SUBSTITUTE(SUBSTITUTE(TRIM(D45),".",":"),",",":"),LEN(SUBSTITUTE(SUBSTITUTE(TRIM(D45),".",":"),",",":"))-2))+VALUE(RIGHT(SUBSTITUTE(SUBSTITUTE(TRIM(D45),".",":"),",",":"),2))/60))),"ERR"))</f>
        <v/>
      </c>
      <c r="M45" s="0" t="str">
        <f aca="false">IF(E45="","",IFERROR(IF(ISNUMBER(E45),IF(E45&lt;1,E45*24,IF(E45&lt;24,INT(E45)+ROUND((E45-INT(E45))*100,0)/60,IF(AND(E45&gt;=100,E45&lt;=2359,E45=INT(E45)),INT(E45/100)+MOD(E45,100)/60,IF(AND(E45&gt;40000,E45=INT(E45)),DAY(E45)+MONTH(E45)/60,"ERR")))),IF(ISNUMBER(FIND(":",SUBSTITUTE(SUBSTITUTE(TRIM(E45),".",":"),",",":"))),VALUE(LEFT(SUBSTITUTE(SUBSTITUTE(TRIM(E45),".",":"),",",":"),FIND(":",SUBSTITUTE(SUBSTITUTE(TRIM(E45),".",":"),",",":"))-1))+VALUE(MID(SUBSTITUTE(SUBSTITUTE(TRIM(E45),".",":"),",",":"),FIND(":",SUBSTITUTE(SUBSTITUTE(TRIM(E45),".",":"),",",":"))+1,2))/60,IF(LEN(SUBSTITUTE(SUBSTITUTE(TRIM(E45),".",":"),",",":"))&lt;=2,VALUE(SUBSTITUTE(SUBSTITUTE(TRIM(E45),".",":"),",",":")),VALUE(LEFT(SUBSTITUTE(SUBSTITUTE(TRIM(E45),".",":"),",",":"),LEN(SUBSTITUTE(SUBSTITUTE(TRIM(E45),".",":"),",",":"))-2))+VALUE(RIGHT(SUBSTITUTE(SUBSTITUTE(TRIM(E45),".",":"),",",":"),2))/60))),"ERR"))</f>
        <v/>
      </c>
    </row>
    <row r="46" customFormat="false" ht="15" hidden="false" customHeight="false" outlineLevel="0" collapsed="false">
      <c r="A46" s="13"/>
      <c r="B46" s="14"/>
      <c r="C46" s="14"/>
      <c r="D46" s="15"/>
      <c r="E46" s="15"/>
      <c r="F46" s="16" t="n">
        <f aca="false">IF(AND(K46="Tim",AND(ISNUMBER(L46),L46&lt;24),AND(ISNUMBER(M46),M46&lt;=24)),ROUND(MOD(M46-L46,24),2),0)</f>
        <v>0</v>
      </c>
      <c r="G46" s="17"/>
      <c r="H46" s="18" t="str">
        <f aca="false">IF(C46="","",IF(K46="Tim",F46*N($B$7),IF(K46="Fast",IFERROR(INDEX(Lönetrappa!$D$16:$D$22,MATCH(C46,Lönetrappa!$A$16:$A$22,0)),0),IF(G46&lt;&gt;"",G46,0))))</f>
        <v/>
      </c>
      <c r="I46" s="19" t="str">
        <f aca="false">IF(AND(A46="",B46="",C46="",D46="",E46="",G46=""),"",IF(A46="","Fyll i datum",IF(C46="","Välj ersättning i listan",IF(K46="Tim",IF(OR(D46="",E46=""),"Fyll i start- och sluttid",IF(NOT(AND(AND(ISNUMBER(L46),L46&lt;24),AND(ISNUMBER(M46),M46&lt;=24))),"Tiden kan inte läsas – skriv t.ex. 10:00",IF(F46=0,"Start och slut är samma tid","OK – "&amp;INT(ROUND(L46*60,0)/60)&amp;":"&amp;RIGHT("0"&amp;MOD(ROUND(L46*60,0),60),2)&amp;" till "&amp;INT(ROUND(M46*60,0)/60)&amp;":"&amp;RIGHT("0"&amp;MOD(ROUND(M46*60,0),60),2)&amp;" ("&amp;F46&amp;" tim)"))),IF(K46="Fast",IF(OR(D46&lt;&gt;"",E46&lt;&gt;""),"Ta bort tiderna – fast ersättning","OK"),IF(G46="","Fyll i belopp i kolumnen Belopp","OK"))))))</f>
        <v/>
      </c>
      <c r="K46" s="0" t="str">
        <f aca="false">IF(C46="","",IFERROR(INDEX(Lönetrappa!$C$16:$C$22,MATCH(C46,Lönetrappa!$A$16:$A$22,0)),""))</f>
        <v/>
      </c>
      <c r="L46" s="0" t="str">
        <f aca="false">IF(D46="","",IFERROR(IF(ISNUMBER(D46),IF(D46&lt;1,D46*24,IF(D46&lt;24,INT(D46)+ROUND((D46-INT(D46))*100,0)/60,IF(AND(D46&gt;=100,D46&lt;=2359,D46=INT(D46)),INT(D46/100)+MOD(D46,100)/60,IF(AND(D46&gt;40000,D46=INT(D46)),DAY(D46)+MONTH(D46)/60,"ERR")))),IF(ISNUMBER(FIND(":",SUBSTITUTE(SUBSTITUTE(TRIM(D46),".",":"),",",":"))),VALUE(LEFT(SUBSTITUTE(SUBSTITUTE(TRIM(D46),".",":"),",",":"),FIND(":",SUBSTITUTE(SUBSTITUTE(TRIM(D46),".",":"),",",":"))-1))+VALUE(MID(SUBSTITUTE(SUBSTITUTE(TRIM(D46),".",":"),",",":"),FIND(":",SUBSTITUTE(SUBSTITUTE(TRIM(D46),".",":"),",",":"))+1,2))/60,IF(LEN(SUBSTITUTE(SUBSTITUTE(TRIM(D46),".",":"),",",":"))&lt;=2,VALUE(SUBSTITUTE(SUBSTITUTE(TRIM(D46),".",":"),",",":")),VALUE(LEFT(SUBSTITUTE(SUBSTITUTE(TRIM(D46),".",":"),",",":"),LEN(SUBSTITUTE(SUBSTITUTE(TRIM(D46),".",":"),",",":"))-2))+VALUE(RIGHT(SUBSTITUTE(SUBSTITUTE(TRIM(D46),".",":"),",",":"),2))/60))),"ERR"))</f>
        <v/>
      </c>
      <c r="M46" s="0" t="str">
        <f aca="false">IF(E46="","",IFERROR(IF(ISNUMBER(E46),IF(E46&lt;1,E46*24,IF(E46&lt;24,INT(E46)+ROUND((E46-INT(E46))*100,0)/60,IF(AND(E46&gt;=100,E46&lt;=2359,E46=INT(E46)),INT(E46/100)+MOD(E46,100)/60,IF(AND(E46&gt;40000,E46=INT(E46)),DAY(E46)+MONTH(E46)/60,"ERR")))),IF(ISNUMBER(FIND(":",SUBSTITUTE(SUBSTITUTE(TRIM(E46),".",":"),",",":"))),VALUE(LEFT(SUBSTITUTE(SUBSTITUTE(TRIM(E46),".",":"),",",":"),FIND(":",SUBSTITUTE(SUBSTITUTE(TRIM(E46),".",":"),",",":"))-1))+VALUE(MID(SUBSTITUTE(SUBSTITUTE(TRIM(E46),".",":"),",",":"),FIND(":",SUBSTITUTE(SUBSTITUTE(TRIM(E46),".",":"),",",":"))+1,2))/60,IF(LEN(SUBSTITUTE(SUBSTITUTE(TRIM(E46),".",":"),",",":"))&lt;=2,VALUE(SUBSTITUTE(SUBSTITUTE(TRIM(E46),".",":"),",",":")),VALUE(LEFT(SUBSTITUTE(SUBSTITUTE(TRIM(E46),".",":"),",",":"),LEN(SUBSTITUTE(SUBSTITUTE(TRIM(E46),".",":"),",",":"))-2))+VALUE(RIGHT(SUBSTITUTE(SUBSTITUTE(TRIM(E46),".",":"),",",":"),2))/60))),"ERR"))</f>
        <v/>
      </c>
    </row>
    <row r="47" customFormat="false" ht="15" hidden="false" customHeight="false" outlineLevel="0" collapsed="false">
      <c r="A47" s="13"/>
      <c r="B47" s="14"/>
      <c r="C47" s="14"/>
      <c r="D47" s="15"/>
      <c r="E47" s="15"/>
      <c r="F47" s="16" t="n">
        <f aca="false">IF(AND(K47="Tim",AND(ISNUMBER(L47),L47&lt;24),AND(ISNUMBER(M47),M47&lt;=24)),ROUND(MOD(M47-L47,24),2),0)</f>
        <v>0</v>
      </c>
      <c r="G47" s="17"/>
      <c r="H47" s="18" t="str">
        <f aca="false">IF(C47="","",IF(K47="Tim",F47*N($B$7),IF(K47="Fast",IFERROR(INDEX(Lönetrappa!$D$16:$D$22,MATCH(C47,Lönetrappa!$A$16:$A$22,0)),0),IF(G47&lt;&gt;"",G47,0))))</f>
        <v/>
      </c>
      <c r="I47" s="19" t="str">
        <f aca="false">IF(AND(A47="",B47="",C47="",D47="",E47="",G47=""),"",IF(A47="","Fyll i datum",IF(C47="","Välj ersättning i listan",IF(K47="Tim",IF(OR(D47="",E47=""),"Fyll i start- och sluttid",IF(NOT(AND(AND(ISNUMBER(L47),L47&lt;24),AND(ISNUMBER(M47),M47&lt;=24))),"Tiden kan inte läsas – skriv t.ex. 10:00",IF(F47=0,"Start och slut är samma tid","OK – "&amp;INT(ROUND(L47*60,0)/60)&amp;":"&amp;RIGHT("0"&amp;MOD(ROUND(L47*60,0),60),2)&amp;" till "&amp;INT(ROUND(M47*60,0)/60)&amp;":"&amp;RIGHT("0"&amp;MOD(ROUND(M47*60,0),60),2)&amp;" ("&amp;F47&amp;" tim)"))),IF(K47="Fast",IF(OR(D47&lt;&gt;"",E47&lt;&gt;""),"Ta bort tiderna – fast ersättning","OK"),IF(G47="","Fyll i belopp i kolumnen Belopp","OK"))))))</f>
        <v/>
      </c>
      <c r="K47" s="0" t="str">
        <f aca="false">IF(C47="","",IFERROR(INDEX(Lönetrappa!$C$16:$C$22,MATCH(C47,Lönetrappa!$A$16:$A$22,0)),""))</f>
        <v/>
      </c>
      <c r="L47" s="0" t="str">
        <f aca="false">IF(D47="","",IFERROR(IF(ISNUMBER(D47),IF(D47&lt;1,D47*24,IF(D47&lt;24,INT(D47)+ROUND((D47-INT(D47))*100,0)/60,IF(AND(D47&gt;=100,D47&lt;=2359,D47=INT(D47)),INT(D47/100)+MOD(D47,100)/60,IF(AND(D47&gt;40000,D47=INT(D47)),DAY(D47)+MONTH(D47)/60,"ERR")))),IF(ISNUMBER(FIND(":",SUBSTITUTE(SUBSTITUTE(TRIM(D47),".",":"),",",":"))),VALUE(LEFT(SUBSTITUTE(SUBSTITUTE(TRIM(D47),".",":"),",",":"),FIND(":",SUBSTITUTE(SUBSTITUTE(TRIM(D47),".",":"),",",":"))-1))+VALUE(MID(SUBSTITUTE(SUBSTITUTE(TRIM(D47),".",":"),",",":"),FIND(":",SUBSTITUTE(SUBSTITUTE(TRIM(D47),".",":"),",",":"))+1,2))/60,IF(LEN(SUBSTITUTE(SUBSTITUTE(TRIM(D47),".",":"),",",":"))&lt;=2,VALUE(SUBSTITUTE(SUBSTITUTE(TRIM(D47),".",":"),",",":")),VALUE(LEFT(SUBSTITUTE(SUBSTITUTE(TRIM(D47),".",":"),",",":"),LEN(SUBSTITUTE(SUBSTITUTE(TRIM(D47),".",":"),",",":"))-2))+VALUE(RIGHT(SUBSTITUTE(SUBSTITUTE(TRIM(D47),".",":"),",",":"),2))/60))),"ERR"))</f>
        <v/>
      </c>
      <c r="M47" s="0" t="str">
        <f aca="false">IF(E47="","",IFERROR(IF(ISNUMBER(E47),IF(E47&lt;1,E47*24,IF(E47&lt;24,INT(E47)+ROUND((E47-INT(E47))*100,0)/60,IF(AND(E47&gt;=100,E47&lt;=2359,E47=INT(E47)),INT(E47/100)+MOD(E47,100)/60,IF(AND(E47&gt;40000,E47=INT(E47)),DAY(E47)+MONTH(E47)/60,"ERR")))),IF(ISNUMBER(FIND(":",SUBSTITUTE(SUBSTITUTE(TRIM(E47),".",":"),",",":"))),VALUE(LEFT(SUBSTITUTE(SUBSTITUTE(TRIM(E47),".",":"),",",":"),FIND(":",SUBSTITUTE(SUBSTITUTE(TRIM(E47),".",":"),",",":"))-1))+VALUE(MID(SUBSTITUTE(SUBSTITUTE(TRIM(E47),".",":"),",",":"),FIND(":",SUBSTITUTE(SUBSTITUTE(TRIM(E47),".",":"),",",":"))+1,2))/60,IF(LEN(SUBSTITUTE(SUBSTITUTE(TRIM(E47),".",":"),",",":"))&lt;=2,VALUE(SUBSTITUTE(SUBSTITUTE(TRIM(E47),".",":"),",",":")),VALUE(LEFT(SUBSTITUTE(SUBSTITUTE(TRIM(E47),".",":"),",",":"),LEN(SUBSTITUTE(SUBSTITUTE(TRIM(E47),".",":"),",",":"))-2))+VALUE(RIGHT(SUBSTITUTE(SUBSTITUTE(TRIM(E47),".",":"),",",":"),2))/60))),"ERR"))</f>
        <v/>
      </c>
    </row>
    <row r="48" customFormat="false" ht="15" hidden="false" customHeight="false" outlineLevel="0" collapsed="false">
      <c r="A48" s="13"/>
      <c r="B48" s="14"/>
      <c r="C48" s="14"/>
      <c r="D48" s="15"/>
      <c r="E48" s="15"/>
      <c r="F48" s="16" t="n">
        <f aca="false">IF(AND(K48="Tim",AND(ISNUMBER(L48),L48&lt;24),AND(ISNUMBER(M48),M48&lt;=24)),ROUND(MOD(M48-L48,24),2),0)</f>
        <v>0</v>
      </c>
      <c r="G48" s="17"/>
      <c r="H48" s="18" t="str">
        <f aca="false">IF(C48="","",IF(K48="Tim",F48*N($B$7),IF(K48="Fast",IFERROR(INDEX(Lönetrappa!$D$16:$D$22,MATCH(C48,Lönetrappa!$A$16:$A$22,0)),0),IF(G48&lt;&gt;"",G48,0))))</f>
        <v/>
      </c>
      <c r="I48" s="19" t="str">
        <f aca="false">IF(AND(A48="",B48="",C48="",D48="",E48="",G48=""),"",IF(A48="","Fyll i datum",IF(C48="","Välj ersättning i listan",IF(K48="Tim",IF(OR(D48="",E48=""),"Fyll i start- och sluttid",IF(NOT(AND(AND(ISNUMBER(L48),L48&lt;24),AND(ISNUMBER(M48),M48&lt;=24))),"Tiden kan inte läsas – skriv t.ex. 10:00",IF(F48=0,"Start och slut är samma tid","OK – "&amp;INT(ROUND(L48*60,0)/60)&amp;":"&amp;RIGHT("0"&amp;MOD(ROUND(L48*60,0),60),2)&amp;" till "&amp;INT(ROUND(M48*60,0)/60)&amp;":"&amp;RIGHT("0"&amp;MOD(ROUND(M48*60,0),60),2)&amp;" ("&amp;F48&amp;" tim)"))),IF(K48="Fast",IF(OR(D48&lt;&gt;"",E48&lt;&gt;""),"Ta bort tiderna – fast ersättning","OK"),IF(G48="","Fyll i belopp i kolumnen Belopp","OK"))))))</f>
        <v/>
      </c>
      <c r="K48" s="0" t="str">
        <f aca="false">IF(C48="","",IFERROR(INDEX(Lönetrappa!$C$16:$C$22,MATCH(C48,Lönetrappa!$A$16:$A$22,0)),""))</f>
        <v/>
      </c>
      <c r="L48" s="0" t="str">
        <f aca="false">IF(D48="","",IFERROR(IF(ISNUMBER(D48),IF(D48&lt;1,D48*24,IF(D48&lt;24,INT(D48)+ROUND((D48-INT(D48))*100,0)/60,IF(AND(D48&gt;=100,D48&lt;=2359,D48=INT(D48)),INT(D48/100)+MOD(D48,100)/60,IF(AND(D48&gt;40000,D48=INT(D48)),DAY(D48)+MONTH(D48)/60,"ERR")))),IF(ISNUMBER(FIND(":",SUBSTITUTE(SUBSTITUTE(TRIM(D48),".",":"),",",":"))),VALUE(LEFT(SUBSTITUTE(SUBSTITUTE(TRIM(D48),".",":"),",",":"),FIND(":",SUBSTITUTE(SUBSTITUTE(TRIM(D48),".",":"),",",":"))-1))+VALUE(MID(SUBSTITUTE(SUBSTITUTE(TRIM(D48),".",":"),",",":"),FIND(":",SUBSTITUTE(SUBSTITUTE(TRIM(D48),".",":"),",",":"))+1,2))/60,IF(LEN(SUBSTITUTE(SUBSTITUTE(TRIM(D48),".",":"),",",":"))&lt;=2,VALUE(SUBSTITUTE(SUBSTITUTE(TRIM(D48),".",":"),",",":")),VALUE(LEFT(SUBSTITUTE(SUBSTITUTE(TRIM(D48),".",":"),",",":"),LEN(SUBSTITUTE(SUBSTITUTE(TRIM(D48),".",":"),",",":"))-2))+VALUE(RIGHT(SUBSTITUTE(SUBSTITUTE(TRIM(D48),".",":"),",",":"),2))/60))),"ERR"))</f>
        <v/>
      </c>
      <c r="M48" s="0" t="str">
        <f aca="false">IF(E48="","",IFERROR(IF(ISNUMBER(E48),IF(E48&lt;1,E48*24,IF(E48&lt;24,INT(E48)+ROUND((E48-INT(E48))*100,0)/60,IF(AND(E48&gt;=100,E48&lt;=2359,E48=INT(E48)),INT(E48/100)+MOD(E48,100)/60,IF(AND(E48&gt;40000,E48=INT(E48)),DAY(E48)+MONTH(E48)/60,"ERR")))),IF(ISNUMBER(FIND(":",SUBSTITUTE(SUBSTITUTE(TRIM(E48),".",":"),",",":"))),VALUE(LEFT(SUBSTITUTE(SUBSTITUTE(TRIM(E48),".",":"),",",":"),FIND(":",SUBSTITUTE(SUBSTITUTE(TRIM(E48),".",":"),",",":"))-1))+VALUE(MID(SUBSTITUTE(SUBSTITUTE(TRIM(E48),".",":"),",",":"),FIND(":",SUBSTITUTE(SUBSTITUTE(TRIM(E48),".",":"),",",":"))+1,2))/60,IF(LEN(SUBSTITUTE(SUBSTITUTE(TRIM(E48),".",":"),",",":"))&lt;=2,VALUE(SUBSTITUTE(SUBSTITUTE(TRIM(E48),".",":"),",",":")),VALUE(LEFT(SUBSTITUTE(SUBSTITUTE(TRIM(E48),".",":"),",",":"),LEN(SUBSTITUTE(SUBSTITUTE(TRIM(E48),".",":"),",",":"))-2))+VALUE(RIGHT(SUBSTITUTE(SUBSTITUTE(TRIM(E48),".",":"),",",":"),2))/60))),"ERR"))</f>
        <v/>
      </c>
    </row>
    <row r="49" customFormat="false" ht="15" hidden="false" customHeight="false" outlineLevel="0" collapsed="false">
      <c r="A49" s="13"/>
      <c r="B49" s="14"/>
      <c r="C49" s="14"/>
      <c r="D49" s="15"/>
      <c r="E49" s="15"/>
      <c r="F49" s="16" t="n">
        <f aca="false">IF(AND(K49="Tim",AND(ISNUMBER(L49),L49&lt;24),AND(ISNUMBER(M49),M49&lt;=24)),ROUND(MOD(M49-L49,24),2),0)</f>
        <v>0</v>
      </c>
      <c r="G49" s="17"/>
      <c r="H49" s="18" t="str">
        <f aca="false">IF(C49="","",IF(K49="Tim",F49*N($B$7),IF(K49="Fast",IFERROR(INDEX(Lönetrappa!$D$16:$D$22,MATCH(C49,Lönetrappa!$A$16:$A$22,0)),0),IF(G49&lt;&gt;"",G49,0))))</f>
        <v/>
      </c>
      <c r="I49" s="19" t="str">
        <f aca="false">IF(AND(A49="",B49="",C49="",D49="",E49="",G49=""),"",IF(A49="","Fyll i datum",IF(C49="","Välj ersättning i listan",IF(K49="Tim",IF(OR(D49="",E49=""),"Fyll i start- och sluttid",IF(NOT(AND(AND(ISNUMBER(L49),L49&lt;24),AND(ISNUMBER(M49),M49&lt;=24))),"Tiden kan inte läsas – skriv t.ex. 10:00",IF(F49=0,"Start och slut är samma tid","OK – "&amp;INT(ROUND(L49*60,0)/60)&amp;":"&amp;RIGHT("0"&amp;MOD(ROUND(L49*60,0),60),2)&amp;" till "&amp;INT(ROUND(M49*60,0)/60)&amp;":"&amp;RIGHT("0"&amp;MOD(ROUND(M49*60,0),60),2)&amp;" ("&amp;F49&amp;" tim)"))),IF(K49="Fast",IF(OR(D49&lt;&gt;"",E49&lt;&gt;""),"Ta bort tiderna – fast ersättning","OK"),IF(G49="","Fyll i belopp i kolumnen Belopp","OK"))))))</f>
        <v/>
      </c>
      <c r="K49" s="0" t="str">
        <f aca="false">IF(C49="","",IFERROR(INDEX(Lönetrappa!$C$16:$C$22,MATCH(C49,Lönetrappa!$A$16:$A$22,0)),""))</f>
        <v/>
      </c>
      <c r="L49" s="0" t="str">
        <f aca="false">IF(D49="","",IFERROR(IF(ISNUMBER(D49),IF(D49&lt;1,D49*24,IF(D49&lt;24,INT(D49)+ROUND((D49-INT(D49))*100,0)/60,IF(AND(D49&gt;=100,D49&lt;=2359,D49=INT(D49)),INT(D49/100)+MOD(D49,100)/60,IF(AND(D49&gt;40000,D49=INT(D49)),DAY(D49)+MONTH(D49)/60,"ERR")))),IF(ISNUMBER(FIND(":",SUBSTITUTE(SUBSTITUTE(TRIM(D49),".",":"),",",":"))),VALUE(LEFT(SUBSTITUTE(SUBSTITUTE(TRIM(D49),".",":"),",",":"),FIND(":",SUBSTITUTE(SUBSTITUTE(TRIM(D49),".",":"),",",":"))-1))+VALUE(MID(SUBSTITUTE(SUBSTITUTE(TRIM(D49),".",":"),",",":"),FIND(":",SUBSTITUTE(SUBSTITUTE(TRIM(D49),".",":"),",",":"))+1,2))/60,IF(LEN(SUBSTITUTE(SUBSTITUTE(TRIM(D49),".",":"),",",":"))&lt;=2,VALUE(SUBSTITUTE(SUBSTITUTE(TRIM(D49),".",":"),",",":")),VALUE(LEFT(SUBSTITUTE(SUBSTITUTE(TRIM(D49),".",":"),",",":"),LEN(SUBSTITUTE(SUBSTITUTE(TRIM(D49),".",":"),",",":"))-2))+VALUE(RIGHT(SUBSTITUTE(SUBSTITUTE(TRIM(D49),".",":"),",",":"),2))/60))),"ERR"))</f>
        <v/>
      </c>
      <c r="M49" s="0" t="str">
        <f aca="false">IF(E49="","",IFERROR(IF(ISNUMBER(E49),IF(E49&lt;1,E49*24,IF(E49&lt;24,INT(E49)+ROUND((E49-INT(E49))*100,0)/60,IF(AND(E49&gt;=100,E49&lt;=2359,E49=INT(E49)),INT(E49/100)+MOD(E49,100)/60,IF(AND(E49&gt;40000,E49=INT(E49)),DAY(E49)+MONTH(E49)/60,"ERR")))),IF(ISNUMBER(FIND(":",SUBSTITUTE(SUBSTITUTE(TRIM(E49),".",":"),",",":"))),VALUE(LEFT(SUBSTITUTE(SUBSTITUTE(TRIM(E49),".",":"),",",":"),FIND(":",SUBSTITUTE(SUBSTITUTE(TRIM(E49),".",":"),",",":"))-1))+VALUE(MID(SUBSTITUTE(SUBSTITUTE(TRIM(E49),".",":"),",",":"),FIND(":",SUBSTITUTE(SUBSTITUTE(TRIM(E49),".",":"),",",":"))+1,2))/60,IF(LEN(SUBSTITUTE(SUBSTITUTE(TRIM(E49),".",":"),",",":"))&lt;=2,VALUE(SUBSTITUTE(SUBSTITUTE(TRIM(E49),".",":"),",",":")),VALUE(LEFT(SUBSTITUTE(SUBSTITUTE(TRIM(E49),".",":"),",",":"),LEN(SUBSTITUTE(SUBSTITUTE(TRIM(E49),".",":"),",",":"))-2))+VALUE(RIGHT(SUBSTITUTE(SUBSTITUTE(TRIM(E49),".",":"),",",":"),2))/60))),"ERR"))</f>
        <v/>
      </c>
    </row>
    <row r="50" customFormat="false" ht="15" hidden="false" customHeight="false" outlineLevel="0" collapsed="false">
      <c r="A50" s="13"/>
      <c r="B50" s="14"/>
      <c r="C50" s="14"/>
      <c r="D50" s="15"/>
      <c r="E50" s="15"/>
      <c r="F50" s="16" t="n">
        <f aca="false">IF(AND(K50="Tim",AND(ISNUMBER(L50),L50&lt;24),AND(ISNUMBER(M50),M50&lt;=24)),ROUND(MOD(M50-L50,24),2),0)</f>
        <v>0</v>
      </c>
      <c r="G50" s="17"/>
      <c r="H50" s="18" t="str">
        <f aca="false">IF(C50="","",IF(K50="Tim",F50*N($B$7),IF(K50="Fast",IFERROR(INDEX(Lönetrappa!$D$16:$D$22,MATCH(C50,Lönetrappa!$A$16:$A$22,0)),0),IF(G50&lt;&gt;"",G50,0))))</f>
        <v/>
      </c>
      <c r="I50" s="19" t="str">
        <f aca="false">IF(AND(A50="",B50="",C50="",D50="",E50="",G50=""),"",IF(A50="","Fyll i datum",IF(C50="","Välj ersättning i listan",IF(K50="Tim",IF(OR(D50="",E50=""),"Fyll i start- och sluttid",IF(NOT(AND(AND(ISNUMBER(L50),L50&lt;24),AND(ISNUMBER(M50),M50&lt;=24))),"Tiden kan inte läsas – skriv t.ex. 10:00",IF(F50=0,"Start och slut är samma tid","OK – "&amp;INT(ROUND(L50*60,0)/60)&amp;":"&amp;RIGHT("0"&amp;MOD(ROUND(L50*60,0),60),2)&amp;" till "&amp;INT(ROUND(M50*60,0)/60)&amp;":"&amp;RIGHT("0"&amp;MOD(ROUND(M50*60,0),60),2)&amp;" ("&amp;F50&amp;" tim)"))),IF(K50="Fast",IF(OR(D50&lt;&gt;"",E50&lt;&gt;""),"Ta bort tiderna – fast ersättning","OK"),IF(G50="","Fyll i belopp i kolumnen Belopp","OK"))))))</f>
        <v/>
      </c>
      <c r="K50" s="0" t="str">
        <f aca="false">IF(C50="","",IFERROR(INDEX(Lönetrappa!$C$16:$C$22,MATCH(C50,Lönetrappa!$A$16:$A$22,0)),""))</f>
        <v/>
      </c>
      <c r="L50" s="0" t="str">
        <f aca="false">IF(D50="","",IFERROR(IF(ISNUMBER(D50),IF(D50&lt;1,D50*24,IF(D50&lt;24,INT(D50)+ROUND((D50-INT(D50))*100,0)/60,IF(AND(D50&gt;=100,D50&lt;=2359,D50=INT(D50)),INT(D50/100)+MOD(D50,100)/60,IF(AND(D50&gt;40000,D50=INT(D50)),DAY(D50)+MONTH(D50)/60,"ERR")))),IF(ISNUMBER(FIND(":",SUBSTITUTE(SUBSTITUTE(TRIM(D50),".",":"),",",":"))),VALUE(LEFT(SUBSTITUTE(SUBSTITUTE(TRIM(D50),".",":"),",",":"),FIND(":",SUBSTITUTE(SUBSTITUTE(TRIM(D50),".",":"),",",":"))-1))+VALUE(MID(SUBSTITUTE(SUBSTITUTE(TRIM(D50),".",":"),",",":"),FIND(":",SUBSTITUTE(SUBSTITUTE(TRIM(D50),".",":"),",",":"))+1,2))/60,IF(LEN(SUBSTITUTE(SUBSTITUTE(TRIM(D50),".",":"),",",":"))&lt;=2,VALUE(SUBSTITUTE(SUBSTITUTE(TRIM(D50),".",":"),",",":")),VALUE(LEFT(SUBSTITUTE(SUBSTITUTE(TRIM(D50),".",":"),",",":"),LEN(SUBSTITUTE(SUBSTITUTE(TRIM(D50),".",":"),",",":"))-2))+VALUE(RIGHT(SUBSTITUTE(SUBSTITUTE(TRIM(D50),".",":"),",",":"),2))/60))),"ERR"))</f>
        <v/>
      </c>
      <c r="M50" s="0" t="str">
        <f aca="false">IF(E50="","",IFERROR(IF(ISNUMBER(E50),IF(E50&lt;1,E50*24,IF(E50&lt;24,INT(E50)+ROUND((E50-INT(E50))*100,0)/60,IF(AND(E50&gt;=100,E50&lt;=2359,E50=INT(E50)),INT(E50/100)+MOD(E50,100)/60,IF(AND(E50&gt;40000,E50=INT(E50)),DAY(E50)+MONTH(E50)/60,"ERR")))),IF(ISNUMBER(FIND(":",SUBSTITUTE(SUBSTITUTE(TRIM(E50),".",":"),",",":"))),VALUE(LEFT(SUBSTITUTE(SUBSTITUTE(TRIM(E50),".",":"),",",":"),FIND(":",SUBSTITUTE(SUBSTITUTE(TRIM(E50),".",":"),",",":"))-1))+VALUE(MID(SUBSTITUTE(SUBSTITUTE(TRIM(E50),".",":"),",",":"),FIND(":",SUBSTITUTE(SUBSTITUTE(TRIM(E50),".",":"),",",":"))+1,2))/60,IF(LEN(SUBSTITUTE(SUBSTITUTE(TRIM(E50),".",":"),",",":"))&lt;=2,VALUE(SUBSTITUTE(SUBSTITUTE(TRIM(E50),".",":"),",",":")),VALUE(LEFT(SUBSTITUTE(SUBSTITUTE(TRIM(E50),".",":"),",",":"),LEN(SUBSTITUTE(SUBSTITUTE(TRIM(E50),".",":"),",",":"))-2))+VALUE(RIGHT(SUBSTITUTE(SUBSTITUTE(TRIM(E50),".",":"),",",":"),2))/60))),"ERR"))</f>
        <v/>
      </c>
    </row>
    <row r="51" customFormat="false" ht="15" hidden="false" customHeight="false" outlineLevel="0" collapsed="false">
      <c r="E51" s="20" t="s">
        <v>19</v>
      </c>
      <c r="F51" s="21" t="n">
        <f aca="false">SUM(F11:F50)</f>
        <v>0</v>
      </c>
      <c r="G51" s="20"/>
      <c r="H51" s="22" t="n">
        <f aca="false">SUM(H11:H50)</f>
        <v>0</v>
      </c>
    </row>
    <row r="53" customFormat="false" ht="15" hidden="false" customHeight="false" outlineLevel="0" collapsed="false">
      <c r="A53" s="23" t="s">
        <v>20</v>
      </c>
      <c r="B53" s="24" t="s">
        <v>21</v>
      </c>
    </row>
    <row r="54" customFormat="false" ht="15" hidden="false" customHeight="false" outlineLevel="0" collapsed="false">
      <c r="B54" s="24" t="s">
        <v>22</v>
      </c>
    </row>
    <row r="55" customFormat="false" ht="15" hidden="false" customHeight="false" outlineLevel="0" collapsed="false">
      <c r="B55" s="24" t="s">
        <v>23</v>
      </c>
    </row>
    <row r="56" customFormat="false" ht="15" hidden="false" customHeight="false" outlineLevel="0" collapsed="false">
      <c r="B56" s="25" t="s">
        <v>24</v>
      </c>
    </row>
  </sheetData>
  <sheetProtection sheet="true" formatColumns="false"/>
  <mergeCells count="4">
    <mergeCell ref="E3:I8"/>
    <mergeCell ref="B4:C4"/>
    <mergeCell ref="B5:C5"/>
    <mergeCell ref="A9:I9"/>
  </mergeCells>
  <conditionalFormatting sqref="B4:C4">
    <cfRule type="expression" priority="2" aboveAverage="0" equalAverage="0" bottom="0" percent="0" rank="0" text="" dxfId="0">
      <formula>$B$4&lt;&gt;""</formula>
    </cfRule>
  </conditionalFormatting>
  <conditionalFormatting sqref="B5:C5">
    <cfRule type="expression" priority="3" aboveAverage="0" equalAverage="0" bottom="0" percent="0" rank="0" text="" dxfId="0">
      <formula>$B$5&lt;&gt;""</formula>
    </cfRule>
  </conditionalFormatting>
  <conditionalFormatting sqref="B6">
    <cfRule type="expression" priority="4" aboveAverage="0" equalAverage="0" bottom="0" percent="0" rank="0" text="" dxfId="1">
      <formula>OR($B$5="",LEFT($C$6,4)="Fast")</formula>
    </cfRule>
    <cfRule type="expression" priority="5" aboveAverage="0" equalAverage="0" bottom="0" percent="0" rank="0" text="" dxfId="0">
      <formula>$B$6&lt;&gt;""</formula>
    </cfRule>
  </conditionalFormatting>
  <conditionalFormatting sqref="D11:E50">
    <cfRule type="expression" priority="6" aboveAverage="0" equalAverage="0" bottom="0" percent="0" rank="0" text="" dxfId="1">
      <formula>OR($C11="",$K11&lt;&gt;"Tim")</formula>
    </cfRule>
    <cfRule type="expression" priority="7" aboveAverage="0" equalAverage="0" bottom="0" percent="0" rank="0" text="" dxfId="0">
      <formula>D11&lt;&gt;""</formula>
    </cfRule>
  </conditionalFormatting>
  <conditionalFormatting sqref="G11:G50">
    <cfRule type="expression" priority="8" aboveAverage="0" equalAverage="0" bottom="0" percent="0" rank="0" text="" dxfId="1">
      <formula>$K11&lt;&gt;"Belopp"</formula>
    </cfRule>
    <cfRule type="expression" priority="9" aboveAverage="0" equalAverage="0" bottom="0" percent="0" rank="0" text="" dxfId="0">
      <formula>G11&lt;&gt;""</formula>
    </cfRule>
  </conditionalFormatting>
  <conditionalFormatting sqref="A11:C50">
    <cfRule type="expression" priority="10" aboveAverage="0" equalAverage="0" bottom="0" percent="0" rank="0" text="" dxfId="0">
      <formula>A11&lt;&gt;""</formula>
    </cfRule>
  </conditionalFormatting>
  <conditionalFormatting sqref="I11:I50">
    <cfRule type="expression" priority="11" aboveAverage="0" equalAverage="0" bottom="0" percent="0" rank="0" text="" dxfId="2">
      <formula>LEFT(I11,2)="OK"</formula>
    </cfRule>
    <cfRule type="expression" priority="12" aboveAverage="0" equalAverage="0" bottom="0" percent="0" rank="0" text="" dxfId="3">
      <formula>AND(I11&lt;&gt;"",LEFT(I11,2)&lt;&gt;"OK")</formula>
    </cfRule>
  </conditionalFormatting>
  <conditionalFormatting sqref="A9">
    <cfRule type="expression" priority="13" aboveAverage="0" equalAverage="0" bottom="0" percent="0" rank="0" text="" dxfId="3">
      <formula>LEFT($A$9,3)="OBS"</formula>
    </cfRule>
    <cfRule type="expression" priority="14" aboveAverage="0" equalAverage="0" bottom="0" percent="0" rank="0" text="" dxfId="2">
      <formula>LEFT($A$9,4)="Allt"</formula>
    </cfRule>
  </conditionalFormatting>
  <dataValidations count="5">
    <dataValidation allowBlank="true" error="Klicka på pilen till höger i rutan och välj din lönenivå." errorStyle="stop" errorTitle="Välj i listan" operator="between" prompt="Klicka på pilen och välj raden som stämmer med dig." promptTitle="Din lönenivå" showDropDown="false" showErrorMessage="true" showInputMessage="true" sqref="B5" type="list">
      <formula1>Lönetrappa!$A$5:$A$11</formula1>
      <formula2>0</formula2>
    </dataValidation>
    <dataValidation allowBlank="true" error="Skriv din timlön som ett tal, t.ex. 90" errorStyle="stop" errorTitle="Timlön" operator="between" showDropDown="false" showErrorMessage="true" showInputMessage="false" sqref="B6" type="decimal">
      <formula1>40</formula1>
      <formula2>200</formula2>
    </dataValidation>
    <dataValidation allowBlank="true" error="Klicka på pilen och välj ersättning i listan." errorStyle="stop" errorTitle="Välj i listan" operator="between" prompt="Klicka på pilen och välj." promptTitle="Ersättning" showDropDown="false" showErrorMessage="true" showInputMessage="true" sqref="C11:C50" type="list">
      <formula1>Lönetrappa!$A$16:$A$22</formula1>
      <formula2>0</formula2>
    </dataValidation>
    <dataValidation allowBlank="true" error="Skriv datum, t.ex. 6 okt eller 2026-10-06" errorStyle="stop" errorTitle="Datum" operator="greaterThan" showDropDown="false" showErrorMessage="true" showInputMessage="false" sqref="A11:A50" type="date">
      <formula1>43831</formula1>
      <formula2>0</formula2>
    </dataValidation>
    <dataValidation allowBlank="true" error="Skriv beloppet som ett tal, t.ex. 500" errorStyle="stop" errorTitle="Belopp" operator="between" showDropDown="false" showErrorMessage="true" showInputMessage="false" sqref="G11:G50" type="decimal">
      <formula1>-100000</formula1>
      <formula2>100000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8"/>
    <col collapsed="false" customWidth="true" hidden="false" outlineLevel="0" max="2" min="2" style="0" width="26"/>
    <col collapsed="false" customWidth="true" hidden="false" outlineLevel="0" max="3" min="3" style="0" width="38"/>
    <col collapsed="false" customWidth="true" hidden="false" outlineLevel="0" max="4" min="4" style="0" width="30"/>
    <col collapsed="false" customWidth="true" hidden="false" outlineLevel="0" max="5" min="5" style="0" width="14"/>
    <col collapsed="false" customWidth="true" hidden="false" outlineLevel="0" max="7" min="6" style="0" width="11"/>
  </cols>
  <sheetData>
    <row r="1" customFormat="false" ht="17.35" hidden="false" customHeight="false" outlineLevel="0" collapsed="false">
      <c r="A1" s="26" t="s">
        <v>25</v>
      </c>
    </row>
    <row r="2" customFormat="false" ht="15" hidden="false" customHeight="false" outlineLevel="0" collapsed="false">
      <c r="A2" s="8" t="s">
        <v>26</v>
      </c>
    </row>
    <row r="4" customFormat="false" ht="15" hidden="false" customHeight="false" outlineLevel="0" collapsed="false">
      <c r="A4" s="27" t="s">
        <v>27</v>
      </c>
      <c r="B4" s="27" t="s">
        <v>28</v>
      </c>
      <c r="C4" s="27" t="s">
        <v>29</v>
      </c>
      <c r="D4" s="27" t="s">
        <v>30</v>
      </c>
      <c r="E4" s="27" t="s">
        <v>31</v>
      </c>
      <c r="F4" s="27" t="s">
        <v>32</v>
      </c>
      <c r="G4" s="27" t="s">
        <v>33</v>
      </c>
    </row>
    <row r="5" customFormat="false" ht="15" hidden="false" customHeight="false" outlineLevel="0" collapsed="false">
      <c r="A5" s="28" t="str">
        <f aca="false">E5&amp;" – "&amp;B5&amp;" · "&amp;C5&amp;IF(D5="–",""," · "&amp;D5)</f>
        <v>60 kr/h – Alla grupper · Ingen · ≤ 14 år</v>
      </c>
      <c r="B5" s="28" t="s">
        <v>34</v>
      </c>
      <c r="C5" s="28" t="s">
        <v>35</v>
      </c>
      <c r="D5" s="28" t="s">
        <v>36</v>
      </c>
      <c r="E5" s="28" t="s">
        <v>37</v>
      </c>
      <c r="F5" s="28" t="n">
        <v>60</v>
      </c>
      <c r="G5" s="28" t="n">
        <v>60</v>
      </c>
    </row>
    <row r="6" customFormat="false" ht="15" hidden="false" customHeight="false" outlineLevel="0" collapsed="false">
      <c r="A6" s="28" t="str">
        <f aca="false">E6&amp;" – "&amp;B6&amp;" · "&amp;C6&amp;IF(D6="–",""," · "&amp;D6)</f>
        <v>70 kr/h – Alla grupper · GUT, HLR · ≤ 14 år</v>
      </c>
      <c r="B6" s="28" t="s">
        <v>34</v>
      </c>
      <c r="C6" s="28" t="s">
        <v>38</v>
      </c>
      <c r="D6" s="28" t="s">
        <v>36</v>
      </c>
      <c r="E6" s="28" t="s">
        <v>39</v>
      </c>
      <c r="F6" s="28" t="n">
        <v>70</v>
      </c>
      <c r="G6" s="28" t="n">
        <v>70</v>
      </c>
    </row>
    <row r="7" customFormat="false" ht="15" hidden="false" customHeight="false" outlineLevel="0" collapsed="false">
      <c r="A7" s="28" t="str">
        <f aca="false">E7&amp;" – "&amp;B7&amp;" · "&amp;C7&amp;IF(D7="–",""," · "&amp;D7)</f>
        <v>70–80 kr/h – Alla grupper · GUT, HLR · ≤ 16 år (minst ett års erfarenhet)</v>
      </c>
      <c r="B7" s="28" t="s">
        <v>34</v>
      </c>
      <c r="C7" s="28" t="s">
        <v>38</v>
      </c>
      <c r="D7" s="28" t="s">
        <v>40</v>
      </c>
      <c r="E7" s="28" t="s">
        <v>41</v>
      </c>
      <c r="F7" s="28" t="n">
        <v>70</v>
      </c>
      <c r="G7" s="28" t="n">
        <v>80</v>
      </c>
    </row>
    <row r="8" customFormat="false" ht="15" hidden="false" customHeight="false" outlineLevel="0" collapsed="false">
      <c r="A8" s="28" t="str">
        <f aca="false">E8&amp;" – "&amp;B8&amp;" · "&amp;C8&amp;IF(D8="–",""," · "&amp;D8)</f>
        <v>80–100 kr/h – Alla grupper · Simidrottsledare "SIL" – konstsim</v>
      </c>
      <c r="B8" s="28" t="s">
        <v>34</v>
      </c>
      <c r="C8" s="28" t="s">
        <v>42</v>
      </c>
      <c r="D8" s="28" t="s">
        <v>43</v>
      </c>
      <c r="E8" s="28" t="s">
        <v>44</v>
      </c>
      <c r="F8" s="28" t="n">
        <v>80</v>
      </c>
      <c r="G8" s="28" t="n">
        <v>100</v>
      </c>
    </row>
    <row r="9" customFormat="false" ht="15" hidden="false" customHeight="false" outlineLevel="0" collapsed="false">
      <c r="A9" s="28" t="str">
        <f aca="false">E9&amp;" – "&amp;B9&amp;" · "&amp;C9&amp;IF(D9="–",""," · "&amp;D9)</f>
        <v>100–120 kr/h – Nivå 2–5 · Konstsimstränare Nybörjare/Ungdom</v>
      </c>
      <c r="B9" s="28" t="s">
        <v>45</v>
      </c>
      <c r="C9" s="28" t="s">
        <v>46</v>
      </c>
      <c r="D9" s="28" t="s">
        <v>43</v>
      </c>
      <c r="E9" s="28" t="s">
        <v>47</v>
      </c>
      <c r="F9" s="28" t="n">
        <v>100</v>
      </c>
      <c r="G9" s="28" t="n">
        <v>120</v>
      </c>
    </row>
    <row r="10" customFormat="false" ht="15" hidden="false" customHeight="false" outlineLevel="0" collapsed="false">
      <c r="A10" s="28" t="str">
        <f aca="false">E10&amp;" – "&amp;B10&amp;" · "&amp;C10&amp;IF(D10="–",""," · "&amp;D10)</f>
        <v>120–130 kr/h – Nivå 4–7 · Konstsimstränare Ungdom/Junior/Senior · ≤ 18 år</v>
      </c>
      <c r="B10" s="28" t="s">
        <v>48</v>
      </c>
      <c r="C10" s="28" t="s">
        <v>49</v>
      </c>
      <c r="D10" s="28" t="s">
        <v>50</v>
      </c>
      <c r="E10" s="28" t="s">
        <v>51</v>
      </c>
      <c r="F10" s="28" t="n">
        <v>120</v>
      </c>
      <c r="G10" s="28" t="n">
        <v>130</v>
      </c>
    </row>
    <row r="11" customFormat="false" ht="15" hidden="false" customHeight="false" outlineLevel="0" collapsed="false">
      <c r="A11" s="28" t="str">
        <f aca="false">E11&amp;" – "&amp;B11&amp;" · "&amp;C11&amp;IF(D11="–",""," · "&amp;D11)</f>
        <v>150 kr/h – Nivå 6–7 · Licenskurser</v>
      </c>
      <c r="B11" s="28" t="s">
        <v>52</v>
      </c>
      <c r="C11" s="28" t="s">
        <v>53</v>
      </c>
      <c r="D11" s="28" t="s">
        <v>43</v>
      </c>
      <c r="E11" s="28" t="s">
        <v>54</v>
      </c>
      <c r="F11" s="28" t="n">
        <v>150</v>
      </c>
      <c r="G11" s="28" t="n">
        <v>150</v>
      </c>
    </row>
    <row r="12" customFormat="false" ht="15" hidden="false" customHeight="false" outlineLevel="0" collapsed="false">
      <c r="A12" s="8" t="s">
        <v>55</v>
      </c>
    </row>
    <row r="14" customFormat="false" ht="15" hidden="false" customHeight="false" outlineLevel="0" collapsed="false">
      <c r="A14" s="4" t="s">
        <v>56</v>
      </c>
    </row>
    <row r="15" customFormat="false" ht="15" hidden="false" customHeight="false" outlineLevel="0" collapsed="false">
      <c r="A15" s="29" t="s">
        <v>57</v>
      </c>
      <c r="B15" s="29" t="s">
        <v>58</v>
      </c>
      <c r="C15" s="29" t="s">
        <v>59</v>
      </c>
      <c r="D15" s="29" t="s">
        <v>60</v>
      </c>
    </row>
    <row r="16" customFormat="false" ht="15" hidden="false" customHeight="false" outlineLevel="0" collapsed="false">
      <c r="A16" s="30" t="str">
        <f aca="false">IF(C16="Fast",B16&amp;" ("&amp;D16&amp;" kr)",B16)</f>
        <v>Timlön</v>
      </c>
      <c r="B16" s="30" t="s">
        <v>61</v>
      </c>
      <c r="C16" s="30" t="s">
        <v>62</v>
      </c>
      <c r="D16" s="30"/>
    </row>
    <row r="17" customFormat="false" ht="15" hidden="false" customHeight="false" outlineLevel="0" collapsed="false">
      <c r="A17" s="30" t="str">
        <f aca="false">IF(C17="Fast",B17&amp;" ("&amp;D17&amp;" kr)",B17)</f>
        <v>Konferens / Kick off per dag (300 kr)</v>
      </c>
      <c r="B17" s="30" t="s">
        <v>63</v>
      </c>
      <c r="C17" s="30" t="s">
        <v>64</v>
      </c>
      <c r="D17" s="30" t="n">
        <v>300</v>
      </c>
    </row>
    <row r="18" customFormat="false" ht="15" hidden="false" customHeight="false" outlineLevel="0" collapsed="false">
      <c r="A18" s="30" t="str">
        <f aca="false">IF(C18="Fast",B18&amp;" ("&amp;D18&amp;" kr)",B18)</f>
        <v>Läger per dag (500 kr)</v>
      </c>
      <c r="B18" s="30" t="s">
        <v>65</v>
      </c>
      <c r="C18" s="30" t="s">
        <v>64</v>
      </c>
      <c r="D18" s="30" t="n">
        <v>500</v>
      </c>
    </row>
    <row r="19" customFormat="false" ht="15" hidden="false" customHeight="false" outlineLevel="0" collapsed="false">
      <c r="A19" s="30" t="str">
        <f aca="false">IF(C19="Fast",B19&amp;" ("&amp;D19&amp;" kr)",B19)</f>
        <v>Tävling – halvdag utan övernattning (300 kr)</v>
      </c>
      <c r="B19" s="30" t="s">
        <v>66</v>
      </c>
      <c r="C19" s="30" t="s">
        <v>64</v>
      </c>
      <c r="D19" s="30" t="n">
        <v>300</v>
      </c>
    </row>
    <row r="20" customFormat="false" ht="15" hidden="false" customHeight="false" outlineLevel="0" collapsed="false">
      <c r="A20" s="30" t="str">
        <f aca="false">IF(C20="Fast",B20&amp;" ("&amp;D20&amp;" kr)",B20)</f>
        <v>Tävling – heldag utan övernattning (600 kr)</v>
      </c>
      <c r="B20" s="30" t="s">
        <v>67</v>
      </c>
      <c r="C20" s="30" t="s">
        <v>64</v>
      </c>
      <c r="D20" s="30" t="n">
        <v>600</v>
      </c>
    </row>
    <row r="21" customFormat="false" ht="15" hidden="false" customHeight="false" outlineLevel="0" collapsed="false">
      <c r="A21" s="30" t="str">
        <f aca="false">IF(C21="Fast",B21&amp;" ("&amp;D21&amp;" kr)",B21)</f>
        <v>Tävling – heldag med övernattning (1000 kr)</v>
      </c>
      <c r="B21" s="30" t="s">
        <v>68</v>
      </c>
      <c r="C21" s="30" t="s">
        <v>64</v>
      </c>
      <c r="D21" s="30" t="n">
        <v>1000</v>
      </c>
    </row>
    <row r="22" customFormat="false" ht="15" hidden="false" customHeight="false" outlineLevel="0" collapsed="false">
      <c r="A22" s="30" t="str">
        <f aca="false">IF(C22="Fast",B22&amp;" ("&amp;D22&amp;" kr)",B22)</f>
        <v>Event / övrigt (enligt överenskommelse)</v>
      </c>
      <c r="B22" s="30" t="s">
        <v>69</v>
      </c>
      <c r="C22" s="30" t="s">
        <v>70</v>
      </c>
      <c r="D22" s="30"/>
    </row>
    <row r="24" customFormat="false" ht="15" hidden="false" customHeight="false" outlineLevel="0" collapsed="false">
      <c r="A24" s="8" t="s">
        <v>71</v>
      </c>
    </row>
    <row r="25" customFormat="false" ht="15" hidden="false" customHeight="false" outlineLevel="0" collapsed="false">
      <c r="A25" s="8" t="s">
        <v>72</v>
      </c>
    </row>
    <row r="26" customFormat="false" ht="15" hidden="false" customHeight="false" outlineLevel="0" collapsed="false">
      <c r="A26" s="8" t="s">
        <v>73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2026-10-05T08:09:13Z</dcterms:created>
  <dc:creator>openpyxl</dc:creator>
  <dc:description/>
  <dc:language>en-US</dc:language>
  <cp:lastModifiedBy/>
  <dcterms:modified xsi:type="dcterms:W3CDTF">2026-10-05T08:09:13Z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