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sace0817\Documents\Övrigt\Sabina\Handboll\SHF\Ungdom\Skadevi\"/>
    </mc:Choice>
  </mc:AlternateContent>
  <xr:revisionPtr revIDLastSave="0" documentId="13_ncr:1_{148871DD-FC20-4F65-9408-2586F9E50152}" xr6:coauthVersionLast="47" xr6:coauthVersionMax="47" xr10:uidLastSave="{00000000-0000-0000-0000-000000000000}"/>
  <bookViews>
    <workbookView xWindow="-110" yWindow="-110" windowWidth="19420" windowHeight="10300" xr2:uid="{8D5ACB1D-2E24-4BB9-B725-AC0B1C5B6380}"/>
  </bookViews>
  <sheets>
    <sheet name="2026-2027" sheetId="13" r:id="rId1"/>
    <sheet name="2023-2024" sheetId="11" state="hidden" r:id="rId2"/>
    <sheet name="Idrottshallen" sheetId="3" r:id="rId3"/>
    <sheet name="Skövdehem" sheetId="5" r:id="rId4"/>
    <sheet name="Trädgårdsstaden - hallen" sheetId="4" r:id="rId5"/>
    <sheet name="Helenhallen" sheetId="12" r:id="rId6"/>
    <sheet name="Raul - logi" sheetId="14" state="hidden" r:id="rId7"/>
    <sheet name="2021-2022" sheetId="7" state="hidden" r:id="rId8"/>
    <sheet name="2022-2023" sheetId="8" state="hidden" r:id="rId9"/>
    <sheet name="Fjärilshallen" sheetId="6" state="hidden" r:id="rId10"/>
    <sheet name="RydshallenKäpplunda" sheetId="10" state="hidden" r:id="rId11"/>
    <sheet name="Kavelbro - logi" sheetId="2" state="hidden" r:id="rId12"/>
    <sheet name="Eriksdal - logi" sheetId="1" state="hidden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3" l="1"/>
  <c r="F10" i="13"/>
  <c r="F11" i="13" s="1"/>
  <c r="E9" i="13"/>
  <c r="E6" i="13" l="1"/>
  <c r="E5" i="13"/>
  <c r="F5" i="13" s="1"/>
  <c r="E50" i="5"/>
  <c r="D12" i="13"/>
  <c r="K7" i="13"/>
  <c r="K8" i="13"/>
  <c r="G10" i="13"/>
  <c r="K10" i="13" s="1"/>
  <c r="B25" i="13"/>
  <c r="A25" i="13"/>
  <c r="E11" i="13"/>
  <c r="E10" i="13"/>
  <c r="B15" i="13"/>
  <c r="B22" i="13" s="1"/>
  <c r="B16" i="13"/>
  <c r="B24" i="13" s="1"/>
  <c r="B17" i="13"/>
  <c r="B23" i="13" s="1"/>
  <c r="N5" i="14"/>
  <c r="N4" i="14"/>
  <c r="N6" i="14"/>
  <c r="B29" i="14"/>
  <c r="M27" i="14" s="1"/>
  <c r="L29" i="14"/>
  <c r="K29" i="14"/>
  <c r="I29" i="14"/>
  <c r="H29" i="14"/>
  <c r="F29" i="14"/>
  <c r="E29" i="14"/>
  <c r="K5" i="13" l="1"/>
  <c r="F6" i="13"/>
  <c r="G6" i="13" s="1"/>
  <c r="K6" i="13" s="1"/>
  <c r="B26" i="13"/>
  <c r="B18" i="13"/>
  <c r="D18" i="13" s="1"/>
  <c r="C29" i="14"/>
  <c r="E50" i="3"/>
  <c r="J4" i="13" l="1"/>
  <c r="J11" i="13"/>
  <c r="L11" i="13" s="1"/>
  <c r="J10" i="13"/>
  <c r="L10" i="13" s="1"/>
  <c r="J9" i="13"/>
  <c r="L9" i="13" s="1"/>
  <c r="J8" i="13"/>
  <c r="L8" i="13" s="1"/>
  <c r="J7" i="13"/>
  <c r="L7" i="13" s="1"/>
  <c r="J6" i="13"/>
  <c r="L6" i="13" s="1"/>
  <c r="J5" i="13"/>
  <c r="L5" i="13" s="1"/>
  <c r="J3" i="13"/>
  <c r="G52" i="12"/>
  <c r="L12" i="13" l="1"/>
  <c r="J12" i="13"/>
  <c r="B17" i="11"/>
  <c r="C12" i="11"/>
  <c r="F11" i="11"/>
  <c r="F10" i="11"/>
  <c r="F9" i="11"/>
  <c r="F8" i="11"/>
  <c r="F7" i="11"/>
  <c r="F6" i="11"/>
  <c r="F5" i="11"/>
  <c r="F4" i="11"/>
  <c r="F3" i="11"/>
  <c r="K21" i="10"/>
  <c r="L19" i="10"/>
  <c r="G47" i="10"/>
  <c r="Q63" i="1"/>
  <c r="B15" i="8" s="1"/>
  <c r="B17" i="8"/>
  <c r="C12" i="8"/>
  <c r="F11" i="8"/>
  <c r="F10" i="8"/>
  <c r="F9" i="8"/>
  <c r="F8" i="8"/>
  <c r="F7" i="8"/>
  <c r="F6" i="8"/>
  <c r="F5" i="8"/>
  <c r="F4" i="8"/>
  <c r="F3" i="8"/>
  <c r="G11" i="13" l="1"/>
  <c r="K11" i="13" s="1"/>
  <c r="B15" i="11"/>
  <c r="F12" i="8"/>
  <c r="F12" i="11"/>
  <c r="F3" i="7"/>
  <c r="F4" i="7"/>
  <c r="B17" i="7" l="1"/>
  <c r="B15" i="7"/>
  <c r="D63" i="2" l="1"/>
  <c r="G50" i="4"/>
  <c r="E7" i="13" s="1"/>
  <c r="G52" i="6"/>
  <c r="F7" i="13" l="1"/>
  <c r="E12" i="13"/>
  <c r="E13" i="13" s="1"/>
  <c r="F9" i="13"/>
  <c r="G9" i="13" s="1"/>
  <c r="K9" i="13" s="1"/>
  <c r="B20" i="8"/>
  <c r="B20" i="11"/>
  <c r="B20" i="7"/>
  <c r="B18" i="8"/>
  <c r="B18" i="11"/>
  <c r="B18" i="7"/>
  <c r="G53" i="6"/>
  <c r="B16" i="8"/>
  <c r="J15" i="8" s="1"/>
  <c r="B16" i="11"/>
  <c r="J15" i="11" s="1"/>
  <c r="B16" i="7"/>
  <c r="J15" i="7" s="1"/>
  <c r="E8" i="13"/>
  <c r="B19" i="8"/>
  <c r="B19" i="11"/>
  <c r="B19" i="7"/>
  <c r="C12" i="7"/>
  <c r="F5" i="7"/>
  <c r="F6" i="7"/>
  <c r="F7" i="7"/>
  <c r="F8" i="7"/>
  <c r="F9" i="7"/>
  <c r="F10" i="7"/>
  <c r="F11" i="7"/>
  <c r="F8" i="13" l="1"/>
  <c r="G8" i="13" s="1"/>
  <c r="G7" i="13"/>
  <c r="B21" i="7"/>
  <c r="A22" i="7" s="1"/>
  <c r="D21" i="7" s="1"/>
  <c r="F12" i="7"/>
  <c r="F16" i="7"/>
  <c r="F15" i="7"/>
  <c r="F16" i="11"/>
  <c r="F15" i="11"/>
  <c r="F16" i="8"/>
  <c r="F15" i="8"/>
  <c r="B21" i="11"/>
  <c r="A22" i="11" s="1"/>
  <c r="D16" i="11" s="1"/>
  <c r="B21" i="8"/>
  <c r="A22" i="8" s="1"/>
  <c r="D18" i="8" s="1"/>
  <c r="G12" i="13" l="1"/>
  <c r="D15" i="8"/>
  <c r="D17" i="8"/>
  <c r="D18" i="11"/>
  <c r="D17" i="11"/>
  <c r="D19" i="7"/>
  <c r="D19" i="8"/>
  <c r="D16" i="8"/>
  <c r="D20" i="7"/>
  <c r="D15" i="11"/>
  <c r="D21" i="11"/>
  <c r="D18" i="7"/>
  <c r="D17" i="7"/>
  <c r="D15" i="7"/>
  <c r="D16" i="7"/>
  <c r="D20" i="11"/>
  <c r="D20" i="8"/>
  <c r="D21" i="8"/>
  <c r="D1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Sabina Cederkvarn</author>
  </authors>
  <commentList>
    <comment ref="G5" authorId="0" shapeId="0" xr:uid="{7E64F555-FE44-4814-A0D4-81E5B5D24E9B}">
      <text>
        <r>
          <rPr>
            <b/>
            <sz val="9"/>
            <color indexed="81"/>
            <rFont val="Tahoma"/>
            <charset val="1"/>
          </rPr>
          <t>Sabina Cederkvarn:</t>
        </r>
        <r>
          <rPr>
            <sz val="9"/>
            <color indexed="81"/>
            <rFont val="Tahoma"/>
            <charset val="1"/>
          </rPr>
          <t xml:space="preserve">
40 av dessa timmar är i Skövdehem</t>
        </r>
      </text>
    </comment>
    <comment ref="E9" authorId="0" shapeId="0" xr:uid="{21E98FEB-90C9-4BCD-920E-5C158855438E}">
      <text>
        <r>
          <rPr>
            <b/>
            <sz val="9"/>
            <color indexed="81"/>
            <rFont val="Tahoma"/>
            <charset val="1"/>
          </rPr>
          <t>Sabina Cederkvarn:</t>
        </r>
        <r>
          <rPr>
            <sz val="9"/>
            <color indexed="81"/>
            <rFont val="Tahoma"/>
            <charset val="1"/>
          </rPr>
          <t xml:space="preserve">
ca 40 timmar läggs på F10 som spelar i Billingehov
</t>
        </r>
      </text>
    </comment>
  </commentList>
</comments>
</file>

<file path=xl/sharedStrings.xml><?xml version="1.0" encoding="utf-8"?>
<sst xmlns="http://schemas.openxmlformats.org/spreadsheetml/2006/main" count="276" uniqueCount="99">
  <si>
    <t>Skollogi</t>
  </si>
  <si>
    <t>Fredag:</t>
  </si>
  <si>
    <t>Hallchef</t>
  </si>
  <si>
    <t>Sekretariat</t>
  </si>
  <si>
    <t>Filmare</t>
  </si>
  <si>
    <t>Kiosk</t>
  </si>
  <si>
    <t>Torsdag</t>
  </si>
  <si>
    <t>Skolvärd</t>
  </si>
  <si>
    <t>Förläggningschef</t>
  </si>
  <si>
    <t>Söndag:</t>
  </si>
  <si>
    <t>STÄD!</t>
  </si>
  <si>
    <t>STÄD</t>
  </si>
  <si>
    <t>In och utcheckning</t>
  </si>
  <si>
    <t>Frukost</t>
  </si>
  <si>
    <t>Lunch</t>
  </si>
  <si>
    <t>(Lunch)</t>
  </si>
  <si>
    <t>Middag</t>
  </si>
  <si>
    <t>(Middag)</t>
  </si>
  <si>
    <t>Lördag:</t>
  </si>
  <si>
    <t>Säsongen 2021-2022</t>
  </si>
  <si>
    <t>Mini skadevi</t>
  </si>
  <si>
    <t>Skadevi</t>
  </si>
  <si>
    <t>Avgift/lag</t>
  </si>
  <si>
    <t>Antal spelare</t>
  </si>
  <si>
    <t>Nattpass 22-06</t>
  </si>
  <si>
    <t xml:space="preserve">Eriksdal logi </t>
  </si>
  <si>
    <t>Kavelbro logi</t>
  </si>
  <si>
    <t>Idrottshallen</t>
  </si>
  <si>
    <t>Fjärilshallen</t>
  </si>
  <si>
    <t>Trädgårdsstaden</t>
  </si>
  <si>
    <t>Skövdehem</t>
  </si>
  <si>
    <t>2005/2006</t>
  </si>
  <si>
    <t>2010/2011</t>
  </si>
  <si>
    <t>2008/2009</t>
  </si>
  <si>
    <t>Säsongen 2022-2023</t>
  </si>
  <si>
    <t>Arbetspass</t>
  </si>
  <si>
    <t>IFK 2010</t>
  </si>
  <si>
    <t>Frukost Käpplunda</t>
  </si>
  <si>
    <t>kl 9-10</t>
  </si>
  <si>
    <t>kl 6-7</t>
  </si>
  <si>
    <t>kl 7-8</t>
  </si>
  <si>
    <t>kl 8-9</t>
  </si>
  <si>
    <t>Fredag: kl 8-21:30</t>
  </si>
  <si>
    <t>Lördag: kl 8-22</t>
  </si>
  <si>
    <t>Söndag: kl 8-18</t>
  </si>
  <si>
    <t>Säsongen 2023-2024</t>
  </si>
  <si>
    <t>2012 &amp; 2013</t>
  </si>
  <si>
    <t>Egen kiosk i Idrottshallen och Skövdehem bemannas av Akademin 2006 och äldre</t>
  </si>
  <si>
    <t>Ev barar ett lag som kommit med</t>
  </si>
  <si>
    <t>Helenahallen</t>
  </si>
  <si>
    <t>Lagen kommer spela i tennishallen</t>
  </si>
  <si>
    <t xml:space="preserve">Helenahallen </t>
  </si>
  <si>
    <t>Kontakt</t>
  </si>
  <si>
    <t>kr/spelare</t>
  </si>
  <si>
    <t>F16</t>
  </si>
  <si>
    <t>F15</t>
  </si>
  <si>
    <t>F14</t>
  </si>
  <si>
    <t>F13</t>
  </si>
  <si>
    <t>F12</t>
  </si>
  <si>
    <t>F11</t>
  </si>
  <si>
    <t>F10</t>
  </si>
  <si>
    <t>F9</t>
  </si>
  <si>
    <t>F8</t>
  </si>
  <si>
    <t>Antal timmar</t>
  </si>
  <si>
    <t>tim/tjej</t>
  </si>
  <si>
    <t>Antal lag</t>
  </si>
  <si>
    <t>logi</t>
  </si>
  <si>
    <t xml:space="preserve">Torsdag </t>
  </si>
  <si>
    <t>logi/städ</t>
  </si>
  <si>
    <t>frukost</t>
  </si>
  <si>
    <t xml:space="preserve">Logi </t>
  </si>
  <si>
    <t>Summa</t>
  </si>
  <si>
    <t>2014/2015</t>
  </si>
  <si>
    <t xml:space="preserve">Antal timmar </t>
  </si>
  <si>
    <t>Vet inte om skolan kommer öppnas på torsdag</t>
  </si>
  <si>
    <t xml:space="preserve">Fredag </t>
  </si>
  <si>
    <t>Matchstart</t>
  </si>
  <si>
    <t xml:space="preserve">Sista match starttid </t>
  </si>
  <si>
    <t>Lördag</t>
  </si>
  <si>
    <t>Söndag</t>
  </si>
  <si>
    <t>Fördelning av tid</t>
  </si>
  <si>
    <t>2009-2010</t>
  </si>
  <si>
    <t>Tomas Sjölin, sjolle44@hotmail.com</t>
  </si>
  <si>
    <t>Jim Edgren jim.edgren@lania.se 073 8368332</t>
  </si>
  <si>
    <t>Per Bäckström 0766-433368 pr.backstrom@gmail.com. Samm_spandex@yahoo.se</t>
  </si>
  <si>
    <t>Herman Johnsson, 070-6872812 herman.jo@gmail.com</t>
  </si>
  <si>
    <t>Malin Harnesk malin.harnesk@skovde.se 070-5907551</t>
  </si>
  <si>
    <t>Emma Åberg 073-3221671 emmaaberg.90@hotmail.com</t>
  </si>
  <si>
    <t xml:space="preserve">Trädgårdsstaden </t>
  </si>
  <si>
    <t>Debitering IFK Skövde enl avtal</t>
  </si>
  <si>
    <t>Ersättning till ungdomslagen</t>
  </si>
  <si>
    <t>Säsongen 2026-2027</t>
  </si>
  <si>
    <t>Kostnad</t>
  </si>
  <si>
    <t>2010 och 2011 ansvariga tillsammans</t>
  </si>
  <si>
    <t>2015 och 2016</t>
  </si>
  <si>
    <t>Helenahallen/Skövdehem</t>
  </si>
  <si>
    <t>Stäm av tid</t>
  </si>
  <si>
    <t>Stäm av totaltid med IFK</t>
  </si>
  <si>
    <t>2016 ska ha ca 40 timmar och 2012 ca 88 timmar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</si>
</sst>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1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4" borderId="0" xfId="0" applyFill="1"/>
    <xf numFmtId="0" fontId="0" fillId="0" borderId="1" xfId="0" applyBorder="1"/>
    <xf numFmtId="0" fontId="3" fillId="0" borderId="1" xfId="0" applyFont="1" applyBorder="1"/>
    <xf numFmtId="1" fontId="0" fillId="0" borderId="0" xfId="0" applyNumberFormat="1"/>
    <xf numFmtId="164" fontId="0" fillId="0" borderId="0" xfId="1" applyNumberFormat="1" applyFont="1"/>
    <xf numFmtId="0" fontId="0" fillId="5" borderId="0" xfId="0" applyFill="1"/>
    <xf numFmtId="0" fontId="3" fillId="0" borderId="2" xfId="0" applyFont="1" applyBorder="1"/>
    <xf numFmtId="0" fontId="4" fillId="0" borderId="1" xfId="0" applyFont="1" applyBorder="1"/>
    <xf numFmtId="0" fontId="1" fillId="0" borderId="1" xfId="0" applyFont="1" applyBorder="1"/>
    <xf numFmtId="0" fontId="4" fillId="5" borderId="1" xfId="0" applyFont="1" applyFill="1" applyBorder="1"/>
    <xf numFmtId="0" fontId="3" fillId="0" borderId="3" xfId="0" applyFont="1" applyBorder="1"/>
    <xf numFmtId="0" fontId="3" fillId="0" borderId="5" xfId="0" applyFont="1" applyBorder="1"/>
    <xf numFmtId="0" fontId="0" fillId="0" borderId="5" xfId="0" applyBorder="1"/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4" fillId="5" borderId="8" xfId="0" applyFont="1" applyFill="1" applyBorder="1"/>
    <xf numFmtId="0" fontId="0" fillId="0" borderId="10" xfId="0" applyBorder="1"/>
    <xf numFmtId="0" fontId="0" fillId="0" borderId="11" xfId="0" applyBorder="1"/>
    <xf numFmtId="0" fontId="4" fillId="0" borderId="11" xfId="0" applyFont="1" applyBorder="1"/>
    <xf numFmtId="164" fontId="3" fillId="0" borderId="4" xfId="1" applyNumberFormat="1" applyFont="1" applyBorder="1"/>
    <xf numFmtId="164" fontId="3" fillId="0" borderId="6" xfId="1" applyNumberFormat="1" applyFont="1" applyBorder="1"/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0" xfId="0" applyFont="1"/>
    <xf numFmtId="164" fontId="3" fillId="0" borderId="0" xfId="1" applyNumberFormat="1" applyFont="1"/>
    <xf numFmtId="0" fontId="5" fillId="0" borderId="1" xfId="0" applyFont="1" applyBorder="1"/>
    <xf numFmtId="0" fontId="5" fillId="0" borderId="8" xfId="0" applyFont="1" applyBorder="1"/>
    <xf numFmtId="0" fontId="0" fillId="0" borderId="17" xfId="0" applyBorder="1"/>
    <xf numFmtId="0" fontId="0" fillId="0" borderId="18" xfId="0" applyBorder="1"/>
    <xf numFmtId="0" fontId="1" fillId="0" borderId="16" xfId="0" applyFont="1" applyBorder="1"/>
    <xf numFmtId="20" fontId="0" fillId="6" borderId="0" xfId="0" applyNumberFormat="1" applyFill="1"/>
    <xf numFmtId="0" fontId="0" fillId="6" borderId="0" xfId="0" applyFill="1"/>
    <xf numFmtId="0" fontId="4" fillId="0" borderId="2" xfId="0" applyFont="1" applyBorder="1"/>
    <xf numFmtId="0" fontId="4" fillId="0" borderId="8" xfId="0" applyFont="1" applyBorder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1" fontId="4" fillId="5" borderId="1" xfId="0" applyNumberFormat="1" applyFont="1" applyFill="1" applyBorder="1" applyAlignment="1">
      <alignment horizontal="right"/>
    </xf>
    <xf numFmtId="0" fontId="0" fillId="0" borderId="19" xfId="0" applyBorder="1"/>
    <xf numFmtId="164" fontId="3" fillId="0" borderId="0" xfId="1" applyNumberFormat="1" applyFont="1" applyBorder="1"/>
    <xf numFmtId="164" fontId="0" fillId="0" borderId="0" xfId="1" applyNumberFormat="1" applyFont="1" applyBorder="1"/>
    <xf numFmtId="164" fontId="0" fillId="0" borderId="21" xfId="1" applyNumberFormat="1" applyFont="1" applyBorder="1"/>
    <xf numFmtId="164" fontId="10" fillId="0" borderId="9" xfId="1" applyNumberFormat="1" applyFont="1" applyBorder="1"/>
    <xf numFmtId="164" fontId="10" fillId="0" borderId="6" xfId="1" applyNumberFormat="1" applyFont="1" applyBorder="1"/>
    <xf numFmtId="164" fontId="9" fillId="0" borderId="6" xfId="1" applyNumberFormat="1" applyFont="1" applyBorder="1"/>
    <xf numFmtId="0" fontId="3" fillId="0" borderId="22" xfId="0" applyFont="1" applyBorder="1"/>
    <xf numFmtId="0" fontId="4" fillId="0" borderId="22" xfId="0" applyFont="1" applyBorder="1"/>
    <xf numFmtId="165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" xfId="0" applyFont="1" applyBorder="1"/>
    <xf numFmtId="0" fontId="12" fillId="0" borderId="0" xfId="0" applyFont="1"/>
    <xf numFmtId="0" fontId="0" fillId="3" borderId="23" xfId="0" applyFill="1" applyBorder="1"/>
    <xf numFmtId="0" fontId="0" fillId="0" borderId="23" xfId="0" applyBorder="1"/>
    <xf numFmtId="0" fontId="0" fillId="3" borderId="24" xfId="0" applyFill="1" applyBorder="1"/>
    <xf numFmtId="20" fontId="0" fillId="0" borderId="24" xfId="0" applyNumberFormat="1" applyBorder="1"/>
    <xf numFmtId="0" fontId="0" fillId="0" borderId="24" xfId="0" applyBorder="1"/>
    <xf numFmtId="0" fontId="0" fillId="5" borderId="23" xfId="0" applyFill="1" applyBorder="1"/>
    <xf numFmtId="0" fontId="0" fillId="7" borderId="0" xfId="0" applyFill="1"/>
    <xf numFmtId="0" fontId="0" fillId="8" borderId="0" xfId="0" applyFill="1"/>
    <xf numFmtId="0" fontId="4" fillId="5" borderId="0" xfId="0" applyFont="1" applyFill="1"/>
    <xf numFmtId="0" fontId="13" fillId="7" borderId="0" xfId="0" applyFont="1" applyFill="1"/>
    <xf numFmtId="0" fontId="14" fillId="0" borderId="0" xfId="0" applyFont="1"/>
    <xf numFmtId="165" fontId="0" fillId="0" borderId="1" xfId="0" applyNumberFormat="1" applyBorder="1"/>
    <xf numFmtId="164" fontId="4" fillId="0" borderId="22" xfId="1" applyNumberFormat="1" applyFont="1" applyBorder="1"/>
    <xf numFmtId="164" fontId="0" fillId="0" borderId="1" xfId="1" applyNumberFormat="1" applyFont="1" applyBorder="1"/>
    <xf numFmtId="164" fontId="0" fillId="0" borderId="11" xfId="1" applyNumberFormat="1" applyFont="1" applyBorder="1"/>
    <xf numFmtId="0" fontId="13" fillId="8" borderId="0" xfId="0" applyFont="1" applyFill="1"/>
    <xf numFmtId="0" fontId="0" fillId="9" borderId="0" xfId="0" applyFill="1"/>
    <xf numFmtId="0" fontId="3" fillId="8" borderId="0" xfId="0" applyFont="1" applyFill="1"/>
    <xf numFmtId="0" fontId="3" fillId="5" borderId="0" xfId="0" applyFont="1" applyFill="1"/>
    <xf numFmtId="0" fontId="3" fillId="9" borderId="0" xfId="0" applyFont="1" applyFill="1"/>
    <xf numFmtId="0" fontId="5" fillId="0" borderId="19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0" xfId="0" applyFont="1"/>
    <xf numFmtId="0" fontId="0" fillId="0" borderId="6" xfId="0" applyBorder="1"/>
    <xf numFmtId="0" fontId="1" fillId="0" borderId="25" xfId="0" applyFont="1" applyBorder="1"/>
    <xf numFmtId="0" fontId="1" fillId="0" borderId="26" xfId="0" applyFont="1" applyBorder="1"/>
    <xf numFmtId="0" fontId="7" fillId="7" borderId="3" xfId="0" applyFont="1" applyFill="1" applyBorder="1"/>
    <xf numFmtId="0" fontId="0" fillId="7" borderId="4" xfId="0" applyFill="1" applyBorder="1"/>
    <xf numFmtId="0" fontId="1" fillId="7" borderId="0" xfId="0" applyFont="1" applyFill="1"/>
    <xf numFmtId="164" fontId="9" fillId="0" borderId="0" xfId="1" applyNumberFormat="1" applyFont="1" applyBorder="1"/>
    <xf numFmtId="164" fontId="10" fillId="0" borderId="0" xfId="1" applyNumberFormat="1" applyFont="1" applyBorder="1"/>
    <xf numFmtId="164" fontId="5" fillId="0" borderId="0" xfId="1" applyNumberFormat="1" applyFont="1" applyBorder="1"/>
    <xf numFmtId="20" fontId="4" fillId="0" borderId="0" xfId="0" applyNumberFormat="1" applyFont="1"/>
    <xf numFmtId="1" fontId="4" fillId="0" borderId="1" xfId="0" applyNumberFormat="1" applyFont="1" applyBorder="1" applyAlignment="1">
      <alignment horizontal="righ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198438</xdr:colOff>
      <xdr:row>12</xdr:row>
      <xdr:rowOff>79375</xdr:rowOff>
    </xdr:from>
    <xdr:to>
      <xdr:col>9</xdr:col>
      <xdr:colOff>248047</xdr:colOff>
      <xdr:row>20</xdr:row>
      <xdr:rowOff>158750</xdr:rowOff>
    </xdr:to>
    <xdr:cxnSp macro="">
      <xdr:nvCxnSpPr>
        <xdr:cNvPr id="3" name="Rak pilkoppling 2">
          <a:extLst>
            <a:ext uri="{FF2B5EF4-FFF2-40B4-BE49-F238E27FC236}">
              <a16:creationId xmlns:a16="http://schemas.microsoft.com/office/drawing/2014/main" id="{68757A3C-A943-80F3-DE89-297EF0390C1E}"/>
            </a:ext>
          </a:extLst>
        </xdr:cNvPr>
        <xdr:cNvCxnSpPr/>
      </xdr:nvCxnSpPr>
      <xdr:spPr>
        <a:xfrm flipV="1">
          <a:off x="2420938" y="2420938"/>
          <a:ext cx="4117578" cy="17859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425450</xdr:colOff>
      <xdr:row>3</xdr:row>
      <xdr:rowOff>139700</xdr:rowOff>
    </xdr:from>
    <xdr:to>
      <xdr:col>31</xdr:col>
      <xdr:colOff>87122</xdr:colOff>
      <xdr:row>26</xdr:row>
      <xdr:rowOff>102157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4C0E094-5C67-EB26-FE6C-DB1077FF1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9850" y="863600"/>
          <a:ext cx="10024872" cy="38581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439427</xdr:colOff>
      <xdr:row>2</xdr:row>
      <xdr:rowOff>19049</xdr:rowOff>
    </xdr:from>
    <xdr:to>
      <xdr:col>17</xdr:col>
      <xdr:colOff>103715</xdr:colOff>
      <xdr:row>27</xdr:row>
      <xdr:rowOff>84836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E287FEB-054B-4787-A51D-A99F04DBB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4127" y="400049"/>
          <a:ext cx="5760288" cy="48282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2</xdr:row>
      <xdr:rowOff>95250</xdr:rowOff>
    </xdr:from>
    <xdr:to>
      <xdr:col>16</xdr:col>
      <xdr:colOff>256314</xdr:colOff>
      <xdr:row>32</xdr:row>
      <xdr:rowOff>123107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65D7AB0-A206-4128-9F4C-A1500B760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476250"/>
          <a:ext cx="6885714" cy="57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36</xdr:row>
      <xdr:rowOff>47625</xdr:rowOff>
    </xdr:from>
    <xdr:to>
      <xdr:col>14</xdr:col>
      <xdr:colOff>589804</xdr:colOff>
      <xdr:row>53</xdr:row>
      <xdr:rowOff>180554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CD625C4-F344-43EC-A50F-F7BB3F227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3925" y="6524625"/>
          <a:ext cx="5971429" cy="33714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5</xdr:row>
      <xdr:rowOff>78323</xdr:rowOff>
    </xdr:from>
    <xdr:to>
      <xdr:col>24</xdr:col>
      <xdr:colOff>189608</xdr:colOff>
      <xdr:row>11</xdr:row>
      <xdr:rowOff>95014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031C059-AFFA-4F36-9C38-9283343D6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6200" y="1030823"/>
          <a:ext cx="4409183" cy="1159691"/>
        </a:xfrm>
        <a:prstGeom prst="rect">
          <a:avLst/>
        </a:prstGeom>
      </xdr:spPr>
    </xdr:pic>
    <xdr:clientData/>
  </xdr:twoCellAnchor>
  <xdr:twoCellAnchor editAs="oneCell">
    <xdr:from>
      <xdr:col>17</xdr:col>
      <xdr:colOff>123825</xdr:colOff>
      <xdr:row>13</xdr:row>
      <xdr:rowOff>104775</xdr:rowOff>
    </xdr:from>
    <xdr:to>
      <xdr:col>26</xdr:col>
      <xdr:colOff>313615</xdr:colOff>
      <xdr:row>55</xdr:row>
      <xdr:rowOff>27584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6C35B85-DA9E-41AF-A808-E7A58873C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49100" y="2581275"/>
          <a:ext cx="5676190" cy="7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4EB9C69-466F-4545-84E6-DAB9D3B8DE91}">
  <we:reference id="wa200003696" version="1.0.0.0" store="sv-SE" storeType="OMEX"/>
  <we:alternateReferences>
    <we:reference id="WA200003696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A537-E87C-4611-8D65-A7904EE0F82C}">
  <sheetPr>
    <tabColor rgb="FFC00000"/>
  </sheetPr>
  <dimension ref="A1:O26"/>
  <sheetViews>
    <sheetView tabSelected="1" topLeftCell="A3" zoomScale="130" zoomScaleNormal="130" workbookViewId="0">
      <selection activeCell="G5" sqref="G5"/>
    </sheetView>
  </sheetViews>
  <sheetFormatPr defaultRowHeight="14.5" x14ac:dyDescent="0.35"/>
  <cols>
    <col min="1" max="1" width="27.453125" customWidth="1"/>
    <col min="2" max="2" width="6.81640625" customWidth="1"/>
    <col min="3" max="3" width="4.81640625" customWidth="1"/>
    <col min="4" max="4" width="8.81640625" customWidth="1"/>
    <col min="5" max="5" width="9" customWidth="1"/>
    <col min="6" max="6" width="5.54296875" customWidth="1"/>
    <col min="7" max="7" width="11.26953125" customWidth="1"/>
    <col min="8" max="8" width="8" customWidth="1"/>
    <col min="9" max="9" width="7.54296875" customWidth="1"/>
    <col min="10" max="10" width="10.453125" customWidth="1"/>
    <col min="11" max="11" width="10.453125" hidden="1" customWidth="1"/>
    <col min="12" max="12" width="8" hidden="1" customWidth="1"/>
    <col min="13" max="13" width="15.453125" customWidth="1"/>
    <col min="14" max="14" width="53.26953125" customWidth="1"/>
  </cols>
  <sheetData>
    <row r="1" spans="1:15" ht="21.5" thickBot="1" x14ac:dyDescent="0.55000000000000004">
      <c r="A1" s="46" t="s">
        <v>91</v>
      </c>
    </row>
    <row r="2" spans="1:15" s="65" customFormat="1" ht="11" thickBot="1" x14ac:dyDescent="0.3">
      <c r="A2" s="61"/>
      <c r="B2" s="62"/>
      <c r="C2" s="62"/>
      <c r="D2" s="62" t="s">
        <v>23</v>
      </c>
      <c r="E2" s="62" t="s">
        <v>63</v>
      </c>
      <c r="F2" s="62" t="s">
        <v>64</v>
      </c>
      <c r="G2" s="62" t="s">
        <v>80</v>
      </c>
      <c r="H2" s="62" t="s">
        <v>65</v>
      </c>
      <c r="I2" s="62" t="s">
        <v>22</v>
      </c>
      <c r="J2" s="63" t="s">
        <v>92</v>
      </c>
      <c r="K2" s="62"/>
      <c r="L2" s="62" t="s">
        <v>53</v>
      </c>
      <c r="M2" s="61" t="s">
        <v>35</v>
      </c>
      <c r="N2" s="64" t="s">
        <v>52</v>
      </c>
    </row>
    <row r="3" spans="1:15" ht="15" thickBot="1" x14ac:dyDescent="0.4">
      <c r="A3" s="15" t="s">
        <v>20</v>
      </c>
      <c r="B3" s="11">
        <v>2018</v>
      </c>
      <c r="C3" s="11" t="s">
        <v>62</v>
      </c>
      <c r="D3" s="42">
        <v>59</v>
      </c>
      <c r="E3" s="42"/>
      <c r="F3" s="58"/>
      <c r="G3" s="58"/>
      <c r="H3" s="11">
        <v>0</v>
      </c>
      <c r="I3" s="11">
        <v>995</v>
      </c>
      <c r="J3" s="25">
        <f t="shared" ref="J3:J11" si="0">H3*I3</f>
        <v>0</v>
      </c>
      <c r="K3" s="49"/>
      <c r="L3" s="49"/>
      <c r="M3" s="48"/>
      <c r="N3" s="6"/>
    </row>
    <row r="4" spans="1:15" x14ac:dyDescent="0.35">
      <c r="A4" s="16" t="s">
        <v>20</v>
      </c>
      <c r="B4" s="11">
        <v>2017</v>
      </c>
      <c r="C4" s="55" t="s">
        <v>61</v>
      </c>
      <c r="D4" s="42">
        <v>37</v>
      </c>
      <c r="E4" s="56"/>
      <c r="F4" s="56"/>
      <c r="G4" s="78"/>
      <c r="H4" s="7">
        <v>4</v>
      </c>
      <c r="I4" s="7">
        <v>995</v>
      </c>
      <c r="J4" s="54">
        <f t="shared" si="0"/>
        <v>3980</v>
      </c>
      <c r="K4" s="96"/>
      <c r="L4" s="49"/>
      <c r="M4" s="86"/>
      <c r="N4" s="12"/>
    </row>
    <row r="5" spans="1:15" x14ac:dyDescent="0.35">
      <c r="A5" s="17" t="s">
        <v>21</v>
      </c>
      <c r="B5" s="44">
        <v>2016</v>
      </c>
      <c r="C5" s="44" t="s">
        <v>60</v>
      </c>
      <c r="D5" s="12">
        <v>37</v>
      </c>
      <c r="E5" s="12">
        <f>Helenhallen!G52+40</f>
        <v>268</v>
      </c>
      <c r="F5" s="77">
        <f>E5/(D5+D6)</f>
        <v>3.4358974358974357</v>
      </c>
      <c r="G5" s="79">
        <f>F5*D5</f>
        <v>127.12820512820512</v>
      </c>
      <c r="H5" s="12">
        <v>4</v>
      </c>
      <c r="I5" s="12">
        <v>3075</v>
      </c>
      <c r="J5" s="53">
        <f t="shared" si="0"/>
        <v>12300</v>
      </c>
      <c r="K5" s="98">
        <f>G5*$C$18</f>
        <v>10805.897435897436</v>
      </c>
      <c r="L5" s="50">
        <f t="shared" ref="L5:L11" si="1">J5/D5</f>
        <v>332.43243243243245</v>
      </c>
      <c r="M5" s="87" t="s">
        <v>95</v>
      </c>
      <c r="N5" s="12"/>
      <c r="O5" s="60"/>
    </row>
    <row r="6" spans="1:15" x14ac:dyDescent="0.35">
      <c r="A6" s="17" t="s">
        <v>21</v>
      </c>
      <c r="B6" s="44">
        <v>2015</v>
      </c>
      <c r="C6" s="44" t="s">
        <v>59</v>
      </c>
      <c r="D6" s="12">
        <v>41</v>
      </c>
      <c r="E6" s="12">
        <f>Helenhallen!G52+40</f>
        <v>268</v>
      </c>
      <c r="F6" s="77">
        <f>F5</f>
        <v>3.4358974358974357</v>
      </c>
      <c r="G6" s="79">
        <f>F6*D6</f>
        <v>140.87179487179486</v>
      </c>
      <c r="H6" s="12">
        <v>4</v>
      </c>
      <c r="I6" s="12">
        <v>3075</v>
      </c>
      <c r="J6" s="53">
        <f t="shared" si="0"/>
        <v>12300</v>
      </c>
      <c r="K6" s="98">
        <f t="shared" ref="K6:K11" si="2">G6*$C$18</f>
        <v>11974.102564102563</v>
      </c>
      <c r="L6" s="50">
        <f t="shared" si="1"/>
        <v>300</v>
      </c>
      <c r="M6" s="87" t="s">
        <v>49</v>
      </c>
      <c r="N6" s="12" t="s">
        <v>87</v>
      </c>
      <c r="O6" s="60"/>
    </row>
    <row r="7" spans="1:15" x14ac:dyDescent="0.35">
      <c r="A7" s="17" t="s">
        <v>21</v>
      </c>
      <c r="B7" s="44">
        <v>2014</v>
      </c>
      <c r="C7" s="13" t="s">
        <v>58</v>
      </c>
      <c r="D7" s="12">
        <v>33</v>
      </c>
      <c r="E7" s="12">
        <f>'Trädgårdsstaden - hallen'!G50</f>
        <v>216</v>
      </c>
      <c r="F7" s="77">
        <f>E7/(D7+D8)</f>
        <v>3.0857142857142859</v>
      </c>
      <c r="G7" s="79">
        <f>F7*D7</f>
        <v>101.82857142857144</v>
      </c>
      <c r="H7" s="12">
        <v>3</v>
      </c>
      <c r="I7" s="12">
        <v>3075</v>
      </c>
      <c r="J7" s="53">
        <f t="shared" si="0"/>
        <v>9225</v>
      </c>
      <c r="K7" s="98">
        <f t="shared" si="2"/>
        <v>8655.4285714285725</v>
      </c>
      <c r="L7" s="50">
        <f t="shared" si="1"/>
        <v>279.54545454545456</v>
      </c>
      <c r="M7" s="87" t="s">
        <v>29</v>
      </c>
      <c r="N7" s="12" t="s">
        <v>85</v>
      </c>
      <c r="O7" s="60"/>
    </row>
    <row r="8" spans="1:15" x14ac:dyDescent="0.35">
      <c r="A8" s="17" t="s">
        <v>21</v>
      </c>
      <c r="B8" s="44">
        <v>2013</v>
      </c>
      <c r="C8" s="13" t="s">
        <v>57</v>
      </c>
      <c r="D8" s="12">
        <v>37</v>
      </c>
      <c r="E8" s="12">
        <f>'Trädgårdsstaden - hallen'!G50</f>
        <v>216</v>
      </c>
      <c r="F8" s="77">
        <f>F7</f>
        <v>3.0857142857142859</v>
      </c>
      <c r="G8" s="79">
        <f t="shared" ref="G8:G11" si="3">F8*D8</f>
        <v>114.17142857142858</v>
      </c>
      <c r="H8" s="12">
        <v>3</v>
      </c>
      <c r="I8" s="12">
        <v>3075</v>
      </c>
      <c r="J8" s="53">
        <f t="shared" si="0"/>
        <v>9225</v>
      </c>
      <c r="K8" s="97">
        <f t="shared" si="2"/>
        <v>9704.5714285714294</v>
      </c>
      <c r="L8" s="50">
        <f t="shared" si="1"/>
        <v>249.32432432432432</v>
      </c>
      <c r="M8" s="87" t="s">
        <v>29</v>
      </c>
      <c r="N8" s="12" t="s">
        <v>86</v>
      </c>
      <c r="O8" s="60"/>
    </row>
    <row r="9" spans="1:15" x14ac:dyDescent="0.35">
      <c r="A9" s="17" t="s">
        <v>21</v>
      </c>
      <c r="B9" s="44">
        <v>2012</v>
      </c>
      <c r="C9" s="13" t="s">
        <v>56</v>
      </c>
      <c r="D9" s="12">
        <v>27</v>
      </c>
      <c r="E9" s="12">
        <f>B14-40</f>
        <v>88</v>
      </c>
      <c r="F9" s="77">
        <f t="shared" ref="F9:F11" si="4">E9/D9</f>
        <v>3.2592592592592591</v>
      </c>
      <c r="G9" s="79">
        <f t="shared" si="3"/>
        <v>88</v>
      </c>
      <c r="H9" s="12">
        <v>2</v>
      </c>
      <c r="I9" s="12">
        <v>3075</v>
      </c>
      <c r="J9" s="53">
        <f t="shared" si="0"/>
        <v>6150</v>
      </c>
      <c r="K9" s="97">
        <f t="shared" si="2"/>
        <v>7480</v>
      </c>
      <c r="L9" s="50">
        <f t="shared" si="1"/>
        <v>227.77777777777777</v>
      </c>
      <c r="M9" s="87" t="s">
        <v>30</v>
      </c>
      <c r="N9" s="12" t="s">
        <v>84</v>
      </c>
      <c r="O9" s="60"/>
    </row>
    <row r="10" spans="1:15" x14ac:dyDescent="0.35">
      <c r="A10" s="17" t="s">
        <v>21</v>
      </c>
      <c r="B10" s="44">
        <v>2011</v>
      </c>
      <c r="C10" s="13" t="s">
        <v>55</v>
      </c>
      <c r="D10" s="12">
        <v>15</v>
      </c>
      <c r="E10" s="12">
        <f>Idrottshallen!E50</f>
        <v>140</v>
      </c>
      <c r="F10" s="77">
        <f>E10/(D10+D11)</f>
        <v>3.5897435897435899</v>
      </c>
      <c r="G10" s="79">
        <f>F10*D10</f>
        <v>53.846153846153847</v>
      </c>
      <c r="H10" s="100">
        <v>1</v>
      </c>
      <c r="I10" s="12">
        <v>3075</v>
      </c>
      <c r="J10" s="53">
        <f t="shared" si="0"/>
        <v>3075</v>
      </c>
      <c r="K10" s="97">
        <f t="shared" si="2"/>
        <v>4576.9230769230771</v>
      </c>
      <c r="L10" s="50">
        <f t="shared" si="1"/>
        <v>205</v>
      </c>
      <c r="M10" s="87" t="s">
        <v>27</v>
      </c>
      <c r="N10" s="12" t="s">
        <v>83</v>
      </c>
      <c r="O10" s="60"/>
    </row>
    <row r="11" spans="1:15" ht="15" thickBot="1" x14ac:dyDescent="0.4">
      <c r="A11" s="18" t="s">
        <v>21</v>
      </c>
      <c r="B11" s="44">
        <v>2010</v>
      </c>
      <c r="C11" s="19" t="s">
        <v>54</v>
      </c>
      <c r="D11" s="12">
        <v>24</v>
      </c>
      <c r="E11" s="43">
        <f>Idrottshallen!E50</f>
        <v>140</v>
      </c>
      <c r="F11" s="57">
        <f>F10</f>
        <v>3.5897435897435899</v>
      </c>
      <c r="G11" s="79">
        <f t="shared" si="3"/>
        <v>86.15384615384616</v>
      </c>
      <c r="H11" s="43">
        <v>2</v>
      </c>
      <c r="I11" s="12">
        <v>3075</v>
      </c>
      <c r="J11" s="52">
        <f t="shared" si="0"/>
        <v>6150</v>
      </c>
      <c r="K11" s="97">
        <f t="shared" si="2"/>
        <v>7323.0769230769238</v>
      </c>
      <c r="L11" s="50">
        <f t="shared" si="1"/>
        <v>256.25</v>
      </c>
      <c r="M11" s="87" t="s">
        <v>27</v>
      </c>
      <c r="N11" s="12" t="s">
        <v>82</v>
      </c>
    </row>
    <row r="12" spans="1:15" ht="15" thickBot="1" x14ac:dyDescent="0.4">
      <c r="A12" s="22"/>
      <c r="B12" s="23"/>
      <c r="C12" s="23"/>
      <c r="D12" s="23">
        <f>SUM(D3:D11)</f>
        <v>310</v>
      </c>
      <c r="E12" s="23">
        <f>E5+E7+E9+E10</f>
        <v>712</v>
      </c>
      <c r="F12" s="23"/>
      <c r="G12" s="80">
        <f>SUM(G5:G11)</f>
        <v>712</v>
      </c>
      <c r="H12" s="24"/>
      <c r="I12" s="24"/>
      <c r="J12" s="29">
        <f>SUM(J3:J11)-J4</f>
        <v>58425</v>
      </c>
      <c r="K12" s="51"/>
      <c r="L12" s="51">
        <f>(L5+L6+L7+L8+L9+L10+L11)/7</f>
        <v>264.33285558285559</v>
      </c>
      <c r="M12" s="88"/>
      <c r="N12" s="6"/>
    </row>
    <row r="13" spans="1:15" x14ac:dyDescent="0.35">
      <c r="E13">
        <f>E12/(D12-D3-D4)</f>
        <v>3.3271028037383177</v>
      </c>
      <c r="M13" s="89"/>
    </row>
    <row r="14" spans="1:15" x14ac:dyDescent="0.35">
      <c r="A14" t="s">
        <v>30</v>
      </c>
      <c r="B14">
        <v>128</v>
      </c>
      <c r="C14" s="65" t="s">
        <v>96</v>
      </c>
      <c r="J14" s="95" t="s">
        <v>90</v>
      </c>
      <c r="K14" s="95"/>
      <c r="L14" s="72"/>
      <c r="M14" s="72"/>
    </row>
    <row r="15" spans="1:15" x14ac:dyDescent="0.35">
      <c r="A15" t="s">
        <v>27</v>
      </c>
      <c r="B15">
        <f>Idrottshallen!E50</f>
        <v>140</v>
      </c>
      <c r="H15" s="9"/>
    </row>
    <row r="16" spans="1:15" x14ac:dyDescent="0.35">
      <c r="A16" t="s">
        <v>29</v>
      </c>
      <c r="B16">
        <f>'Trädgårdsstaden - hallen'!G50</f>
        <v>216</v>
      </c>
      <c r="H16" s="9"/>
    </row>
    <row r="17" spans="1:11" x14ac:dyDescent="0.35">
      <c r="A17" t="s">
        <v>49</v>
      </c>
      <c r="B17">
        <f>Helenhallen!G52</f>
        <v>228</v>
      </c>
      <c r="H17" s="9"/>
    </row>
    <row r="18" spans="1:11" x14ac:dyDescent="0.35">
      <c r="B18" s="4">
        <f>SUM(B14:B17)</f>
        <v>712</v>
      </c>
      <c r="C18">
        <v>85</v>
      </c>
      <c r="D18">
        <f>B18*C18</f>
        <v>60520</v>
      </c>
      <c r="H18" s="9"/>
      <c r="J18" s="59"/>
      <c r="K18" s="59"/>
    </row>
    <row r="19" spans="1:11" x14ac:dyDescent="0.35">
      <c r="H19" s="9"/>
    </row>
    <row r="20" spans="1:11" ht="15" thickBot="1" x14ac:dyDescent="0.4">
      <c r="H20" s="59"/>
    </row>
    <row r="21" spans="1:11" ht="18.5" x14ac:dyDescent="0.45">
      <c r="A21" s="93" t="s">
        <v>89</v>
      </c>
      <c r="B21" s="94"/>
    </row>
    <row r="22" spans="1:11" x14ac:dyDescent="0.35">
      <c r="A22" s="17" t="s">
        <v>27</v>
      </c>
      <c r="B22" s="90">
        <f>B15*85</f>
        <v>11900</v>
      </c>
    </row>
    <row r="23" spans="1:11" x14ac:dyDescent="0.35">
      <c r="A23" s="17" t="s">
        <v>49</v>
      </c>
      <c r="B23" s="90">
        <f>B17*85</f>
        <v>19380</v>
      </c>
    </row>
    <row r="24" spans="1:11" x14ac:dyDescent="0.35">
      <c r="A24" s="17" t="s">
        <v>88</v>
      </c>
      <c r="B24" s="90">
        <f>B16*85</f>
        <v>18360</v>
      </c>
    </row>
    <row r="25" spans="1:11" x14ac:dyDescent="0.35">
      <c r="A25" s="17" t="str">
        <f>A14</f>
        <v>Skövdehem</v>
      </c>
      <c r="B25" s="90">
        <f>B14*85</f>
        <v>10880</v>
      </c>
    </row>
    <row r="26" spans="1:11" ht="15" thickBot="1" x14ac:dyDescent="0.4">
      <c r="A26" s="91" t="s">
        <v>71</v>
      </c>
      <c r="B26" s="92">
        <f>SUM(B22:B25)</f>
        <v>60520</v>
      </c>
    </row>
  </sheetData>
  <phoneticPr fontId="15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FE47-D67F-4147-BDAC-D9C819E96367}">
  <sheetPr>
    <tabColor rgb="FFC00000"/>
  </sheetPr>
  <dimension ref="A1:J24"/>
  <sheetViews>
    <sheetView topLeftCell="A2" workbookViewId="0">
      <selection activeCell="A41" sqref="A41"/>
    </sheetView>
  </sheetViews>
  <sheetFormatPr defaultRowHeight="14.5" x14ac:dyDescent="0.35"/>
  <cols>
    <col min="1" max="1" width="18.81640625" bestFit="1" customWidth="1"/>
    <col min="3" max="4" width="12.7265625" customWidth="1"/>
    <col min="6" max="6" width="12.7265625" bestFit="1" customWidth="1"/>
    <col min="7" max="7" width="31.81640625" customWidth="1"/>
    <col min="8" max="8" width="32.453125" bestFit="1" customWidth="1"/>
  </cols>
  <sheetData>
    <row r="1" spans="1:10" ht="21.5" thickBot="1" x14ac:dyDescent="0.55000000000000004">
      <c r="A1" s="46" t="s">
        <v>45</v>
      </c>
    </row>
    <row r="2" spans="1:10" ht="15" thickBot="1" x14ac:dyDescent="0.4">
      <c r="A2" s="30"/>
      <c r="B2" s="31"/>
      <c r="C2" s="31" t="s">
        <v>23</v>
      </c>
      <c r="D2" s="31"/>
      <c r="E2" s="31" t="s">
        <v>22</v>
      </c>
      <c r="F2" s="32"/>
      <c r="G2" s="39" t="s">
        <v>35</v>
      </c>
    </row>
    <row r="3" spans="1:10" ht="15" thickBot="1" x14ac:dyDescent="0.4">
      <c r="A3" s="15" t="s">
        <v>20</v>
      </c>
      <c r="B3" s="11">
        <v>2015</v>
      </c>
      <c r="C3" s="42">
        <v>57</v>
      </c>
      <c r="D3" s="11">
        <v>0</v>
      </c>
      <c r="E3" s="11">
        <v>895</v>
      </c>
      <c r="F3" s="25">
        <f>D3*E3</f>
        <v>0</v>
      </c>
      <c r="G3" s="37"/>
    </row>
    <row r="4" spans="1:10" x14ac:dyDescent="0.35">
      <c r="A4" s="16" t="s">
        <v>20</v>
      </c>
      <c r="B4" s="11">
        <v>2014</v>
      </c>
      <c r="C4" s="12">
        <v>51</v>
      </c>
      <c r="D4" s="7">
        <v>0</v>
      </c>
      <c r="E4" s="7">
        <v>895</v>
      </c>
      <c r="F4" s="26">
        <f t="shared" ref="F4:F11" si="0">D4*E4</f>
        <v>0</v>
      </c>
      <c r="G4" s="37"/>
    </row>
    <row r="5" spans="1:10" x14ac:dyDescent="0.35">
      <c r="A5" s="17" t="s">
        <v>21</v>
      </c>
      <c r="B5" s="44">
        <v>2013</v>
      </c>
      <c r="C5" s="12">
        <v>40</v>
      </c>
      <c r="D5" s="14">
        <v>4</v>
      </c>
      <c r="E5" s="14">
        <v>2475</v>
      </c>
      <c r="F5" s="27">
        <f t="shared" si="0"/>
        <v>9900</v>
      </c>
      <c r="G5" s="37" t="s">
        <v>51</v>
      </c>
      <c r="H5" t="s">
        <v>50</v>
      </c>
    </row>
    <row r="6" spans="1:10" x14ac:dyDescent="0.35">
      <c r="A6" s="17" t="s">
        <v>21</v>
      </c>
      <c r="B6" s="13">
        <v>2012</v>
      </c>
      <c r="C6" s="12">
        <v>37</v>
      </c>
      <c r="D6" s="14">
        <v>3</v>
      </c>
      <c r="E6" s="14">
        <v>2475</v>
      </c>
      <c r="F6" s="27">
        <f t="shared" si="0"/>
        <v>7425</v>
      </c>
      <c r="G6" s="37" t="s">
        <v>49</v>
      </c>
    </row>
    <row r="7" spans="1:10" x14ac:dyDescent="0.35">
      <c r="A7" s="17" t="s">
        <v>21</v>
      </c>
      <c r="B7" s="13">
        <v>2011</v>
      </c>
      <c r="C7" s="12">
        <v>31</v>
      </c>
      <c r="D7" s="14">
        <v>3</v>
      </c>
      <c r="E7" s="14">
        <v>2475</v>
      </c>
      <c r="F7" s="27">
        <f t="shared" si="0"/>
        <v>7425</v>
      </c>
      <c r="G7" s="37" t="s">
        <v>29</v>
      </c>
    </row>
    <row r="8" spans="1:10" x14ac:dyDescent="0.35">
      <c r="A8" s="17" t="s">
        <v>21</v>
      </c>
      <c r="B8" s="13">
        <v>2010</v>
      </c>
      <c r="C8" s="12">
        <v>30</v>
      </c>
      <c r="D8" s="14">
        <v>3</v>
      </c>
      <c r="E8" s="14">
        <v>2475</v>
      </c>
      <c r="F8" s="27">
        <f t="shared" si="0"/>
        <v>7425</v>
      </c>
      <c r="G8" s="37" t="s">
        <v>29</v>
      </c>
    </row>
    <row r="9" spans="1:10" x14ac:dyDescent="0.35">
      <c r="A9" s="17" t="s">
        <v>21</v>
      </c>
      <c r="B9" s="13">
        <v>2009</v>
      </c>
      <c r="C9" s="12">
        <v>25</v>
      </c>
      <c r="D9" s="14">
        <v>2</v>
      </c>
      <c r="E9" s="14">
        <v>2475</v>
      </c>
      <c r="F9" s="27">
        <f t="shared" si="0"/>
        <v>4950</v>
      </c>
      <c r="G9" s="37" t="s">
        <v>30</v>
      </c>
    </row>
    <row r="10" spans="1:10" x14ac:dyDescent="0.35">
      <c r="A10" s="17" t="s">
        <v>21</v>
      </c>
      <c r="B10" s="13">
        <v>2008</v>
      </c>
      <c r="C10" s="12">
        <v>21</v>
      </c>
      <c r="D10" s="47">
        <v>1</v>
      </c>
      <c r="E10" s="14">
        <v>2475</v>
      </c>
      <c r="F10" s="27">
        <f t="shared" si="0"/>
        <v>2475</v>
      </c>
      <c r="G10" s="37" t="s">
        <v>27</v>
      </c>
      <c r="H10" t="s">
        <v>48</v>
      </c>
    </row>
    <row r="11" spans="1:10" ht="15" thickBot="1" x14ac:dyDescent="0.4">
      <c r="A11" s="18" t="s">
        <v>21</v>
      </c>
      <c r="B11" s="13">
        <v>2007</v>
      </c>
      <c r="C11" s="43">
        <v>25</v>
      </c>
      <c r="D11" s="21">
        <v>1</v>
      </c>
      <c r="E11" s="21">
        <v>2475</v>
      </c>
      <c r="F11" s="28">
        <f t="shared" si="0"/>
        <v>2475</v>
      </c>
      <c r="G11" s="37" t="s">
        <v>27</v>
      </c>
    </row>
    <row r="12" spans="1:10" ht="15" thickBot="1" x14ac:dyDescent="0.4">
      <c r="A12" s="22"/>
      <c r="B12" s="23"/>
      <c r="C12" s="23">
        <f>SUM(C3:C11)</f>
        <v>317</v>
      </c>
      <c r="D12" s="24"/>
      <c r="E12" s="24"/>
      <c r="F12" s="29">
        <f>SUM(F3:F11)</f>
        <v>42075</v>
      </c>
      <c r="G12" s="38"/>
    </row>
    <row r="15" spans="1:10" x14ac:dyDescent="0.35">
      <c r="A15" s="33" t="s">
        <v>25</v>
      </c>
      <c r="B15" s="33">
        <f>'Eriksdal - logi'!Q63-287</f>
        <v>0</v>
      </c>
      <c r="C15" s="33"/>
      <c r="D15" s="34">
        <f>$A$22*B15</f>
        <v>0</v>
      </c>
      <c r="E15">
        <v>13000</v>
      </c>
      <c r="F15" t="e">
        <f>B15*J15</f>
        <v>#DIV/0!</v>
      </c>
      <c r="J15" t="e">
        <f>20000/(B15+B16)</f>
        <v>#DIV/0!</v>
      </c>
    </row>
    <row r="16" spans="1:10" x14ac:dyDescent="0.35">
      <c r="A16" s="33" t="s">
        <v>26</v>
      </c>
      <c r="B16" s="33">
        <f>'Kavelbro - logi'!D63-126</f>
        <v>0</v>
      </c>
      <c r="C16" s="33"/>
      <c r="D16" s="34">
        <f t="shared" ref="D16:D21" si="1">$A$22*B16</f>
        <v>0</v>
      </c>
      <c r="E16">
        <v>7000</v>
      </c>
      <c r="F16" t="e">
        <f>B16*J15</f>
        <v>#DIV/0!</v>
      </c>
    </row>
    <row r="17" spans="1:4" x14ac:dyDescent="0.35">
      <c r="A17" t="s">
        <v>27</v>
      </c>
      <c r="B17">
        <f>Idrottshallen!E50</f>
        <v>140</v>
      </c>
      <c r="D17" s="9">
        <f t="shared" si="1"/>
        <v>12928.759894459103</v>
      </c>
    </row>
    <row r="18" spans="1:4" x14ac:dyDescent="0.35">
      <c r="A18" t="s">
        <v>28</v>
      </c>
      <c r="B18">
        <f>Fjärilshallen!G52</f>
        <v>258</v>
      </c>
      <c r="D18" s="9">
        <f t="shared" si="1"/>
        <v>23825.857519788919</v>
      </c>
    </row>
    <row r="19" spans="1:4" x14ac:dyDescent="0.35">
      <c r="A19" t="s">
        <v>29</v>
      </c>
      <c r="B19">
        <f>'Trädgårdsstaden - hallen'!G50</f>
        <v>216</v>
      </c>
      <c r="D19" s="9">
        <f t="shared" si="1"/>
        <v>19947.229551451186</v>
      </c>
    </row>
    <row r="20" spans="1:4" x14ac:dyDescent="0.35">
      <c r="A20" t="s">
        <v>30</v>
      </c>
      <c r="B20">
        <f>Skövdehem!E50</f>
        <v>144</v>
      </c>
      <c r="D20" s="9">
        <f t="shared" si="1"/>
        <v>13298.153034300791</v>
      </c>
    </row>
    <row r="21" spans="1:4" x14ac:dyDescent="0.35">
      <c r="B21">
        <f>SUM(B15:B20)</f>
        <v>758</v>
      </c>
      <c r="D21" s="9">
        <f t="shared" si="1"/>
        <v>70000</v>
      </c>
    </row>
    <row r="22" spans="1:4" x14ac:dyDescent="0.35">
      <c r="A22">
        <f>70000/B21</f>
        <v>92.348284960422163</v>
      </c>
    </row>
    <row r="24" spans="1:4" ht="18.5" x14ac:dyDescent="0.45">
      <c r="A24" s="45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D3C3-BF3E-4981-B3AA-6BF24881CDBD}">
  <sheetPr>
    <tabColor rgb="FFC00000"/>
  </sheetPr>
  <dimension ref="A1:I50"/>
  <sheetViews>
    <sheetView topLeftCell="A34" zoomScale="80" zoomScaleNormal="80" workbookViewId="0">
      <selection activeCell="E50" sqref="E50"/>
    </sheetView>
  </sheetViews>
  <sheetFormatPr defaultRowHeight="14.5" x14ac:dyDescent="0.35"/>
  <cols>
    <col min="2" max="5" width="11.81640625" customWidth="1"/>
    <col min="8" max="8" width="11" bestFit="1" customWidth="1"/>
  </cols>
  <sheetData>
    <row r="1" spans="1:9" s="4" customFormat="1" x14ac:dyDescent="0.35">
      <c r="A1" s="4" t="s">
        <v>93</v>
      </c>
    </row>
    <row r="2" spans="1:9" x14ac:dyDescent="0.35">
      <c r="B2" t="s">
        <v>2</v>
      </c>
      <c r="C2" t="s">
        <v>3</v>
      </c>
      <c r="D2" t="s">
        <v>3</v>
      </c>
      <c r="E2" t="s">
        <v>4</v>
      </c>
      <c r="H2" t="s">
        <v>76</v>
      </c>
      <c r="I2" t="s">
        <v>77</v>
      </c>
    </row>
    <row r="3" spans="1:9" x14ac:dyDescent="0.35">
      <c r="A3" s="3" t="s">
        <v>1</v>
      </c>
      <c r="B3" s="3"/>
      <c r="C3" s="3"/>
      <c r="D3" s="3"/>
      <c r="E3" s="3"/>
      <c r="G3" t="s">
        <v>75</v>
      </c>
      <c r="H3" s="99">
        <v>0.375</v>
      </c>
      <c r="I3" s="99">
        <v>0.875</v>
      </c>
    </row>
    <row r="4" spans="1:9" x14ac:dyDescent="0.35">
      <c r="A4" s="40">
        <v>0.29166666666666669</v>
      </c>
      <c r="B4" s="41"/>
      <c r="C4" s="41"/>
      <c r="D4" s="41"/>
      <c r="E4" s="41"/>
      <c r="G4" t="s">
        <v>78</v>
      </c>
      <c r="H4" s="99">
        <v>0.33333333333333331</v>
      </c>
      <c r="I4" s="99">
        <v>0.85416666666666663</v>
      </c>
    </row>
    <row r="5" spans="1:9" x14ac:dyDescent="0.35">
      <c r="A5" s="40">
        <v>0.33333333333333331</v>
      </c>
      <c r="B5" s="41">
        <v>1</v>
      </c>
      <c r="C5" s="41">
        <v>1</v>
      </c>
      <c r="D5" s="41">
        <v>1</v>
      </c>
      <c r="E5" s="41">
        <v>1</v>
      </c>
      <c r="G5" t="s">
        <v>79</v>
      </c>
      <c r="H5" s="99">
        <v>0.33333333333333331</v>
      </c>
      <c r="I5" s="99">
        <v>0.45833333333333331</v>
      </c>
    </row>
    <row r="6" spans="1:9" x14ac:dyDescent="0.35">
      <c r="A6" s="40">
        <v>0.375</v>
      </c>
      <c r="B6" s="41">
        <v>1</v>
      </c>
      <c r="C6" s="41">
        <v>1</v>
      </c>
      <c r="D6" s="41">
        <v>1</v>
      </c>
      <c r="E6" s="41">
        <v>1</v>
      </c>
    </row>
    <row r="7" spans="1:9" x14ac:dyDescent="0.35">
      <c r="A7" s="40">
        <v>0.41666666666666702</v>
      </c>
      <c r="B7" s="41">
        <v>1</v>
      </c>
      <c r="C7" s="41">
        <v>1</v>
      </c>
      <c r="D7" s="41">
        <v>1</v>
      </c>
      <c r="E7" s="41">
        <v>1</v>
      </c>
    </row>
    <row r="8" spans="1:9" x14ac:dyDescent="0.35">
      <c r="A8" s="40">
        <v>0.45833333333333398</v>
      </c>
      <c r="B8" s="41">
        <v>1</v>
      </c>
      <c r="C8" s="41">
        <v>1</v>
      </c>
      <c r="D8" s="41">
        <v>1</v>
      </c>
      <c r="E8" s="41">
        <v>1</v>
      </c>
    </row>
    <row r="9" spans="1:9" x14ac:dyDescent="0.35">
      <c r="A9" s="40">
        <v>0.5</v>
      </c>
      <c r="B9" s="41">
        <v>1</v>
      </c>
      <c r="C9" s="41">
        <v>1</v>
      </c>
      <c r="D9" s="41">
        <v>1</v>
      </c>
      <c r="E9" s="41">
        <v>1</v>
      </c>
    </row>
    <row r="10" spans="1:9" x14ac:dyDescent="0.35">
      <c r="A10" s="40">
        <v>0.54166666666666696</v>
      </c>
      <c r="B10" s="41">
        <v>1</v>
      </c>
      <c r="C10" s="41">
        <v>1</v>
      </c>
      <c r="D10" s="41">
        <v>1</v>
      </c>
      <c r="E10" s="41">
        <v>1</v>
      </c>
    </row>
    <row r="11" spans="1:9" x14ac:dyDescent="0.35">
      <c r="A11" s="40">
        <v>0.58333333333333304</v>
      </c>
      <c r="B11" s="41">
        <v>1</v>
      </c>
      <c r="C11" s="41">
        <v>1</v>
      </c>
      <c r="D11" s="41">
        <v>1</v>
      </c>
      <c r="E11" s="41">
        <v>1</v>
      </c>
    </row>
    <row r="12" spans="1:9" x14ac:dyDescent="0.35">
      <c r="A12" s="40">
        <v>0.625</v>
      </c>
      <c r="B12" s="41">
        <v>1</v>
      </c>
      <c r="C12" s="41">
        <v>1</v>
      </c>
      <c r="D12" s="41">
        <v>1</v>
      </c>
      <c r="E12" s="41">
        <v>1</v>
      </c>
    </row>
    <row r="13" spans="1:9" x14ac:dyDescent="0.35">
      <c r="A13" s="40">
        <v>0.66666666666666696</v>
      </c>
      <c r="B13" s="41">
        <v>1</v>
      </c>
      <c r="C13" s="41">
        <v>1</v>
      </c>
      <c r="D13" s="41">
        <v>1</v>
      </c>
      <c r="E13" s="41">
        <v>1</v>
      </c>
    </row>
    <row r="14" spans="1:9" x14ac:dyDescent="0.35">
      <c r="A14" s="40">
        <v>0.70833333333333304</v>
      </c>
      <c r="B14" s="41">
        <v>1</v>
      </c>
      <c r="C14" s="41">
        <v>1</v>
      </c>
      <c r="D14" s="41">
        <v>1</v>
      </c>
      <c r="E14" s="41">
        <v>1</v>
      </c>
    </row>
    <row r="15" spans="1:9" x14ac:dyDescent="0.35">
      <c r="A15" s="40">
        <v>0.75</v>
      </c>
      <c r="B15" s="41">
        <v>1</v>
      </c>
      <c r="C15" s="41">
        <v>1</v>
      </c>
      <c r="D15" s="41">
        <v>1</v>
      </c>
      <c r="E15" s="41">
        <v>1</v>
      </c>
    </row>
    <row r="16" spans="1:9" x14ac:dyDescent="0.35">
      <c r="A16" s="40">
        <v>0.79166666666666696</v>
      </c>
      <c r="B16" s="41">
        <v>1</v>
      </c>
      <c r="C16" s="41">
        <v>1</v>
      </c>
      <c r="D16" s="41">
        <v>1</v>
      </c>
      <c r="E16" s="41">
        <v>1</v>
      </c>
    </row>
    <row r="17" spans="1:5" x14ac:dyDescent="0.35">
      <c r="A17" s="40">
        <v>0.83333333333333304</v>
      </c>
      <c r="B17" s="41">
        <v>1</v>
      </c>
      <c r="C17" s="41">
        <v>1</v>
      </c>
      <c r="D17" s="41">
        <v>1</v>
      </c>
      <c r="E17" s="41">
        <v>1</v>
      </c>
    </row>
    <row r="18" spans="1:5" x14ac:dyDescent="0.35">
      <c r="A18" s="40">
        <v>0.875</v>
      </c>
      <c r="B18" s="41">
        <v>1</v>
      </c>
      <c r="C18" s="41">
        <v>1</v>
      </c>
      <c r="D18" s="41">
        <v>1</v>
      </c>
      <c r="E18" s="41">
        <v>1</v>
      </c>
    </row>
    <row r="19" spans="1:5" x14ac:dyDescent="0.35">
      <c r="A19" s="40">
        <v>0.91666666666666596</v>
      </c>
      <c r="B19" s="41"/>
      <c r="C19" s="41"/>
      <c r="D19" s="41"/>
      <c r="E19" s="41"/>
    </row>
    <row r="20" spans="1:5" x14ac:dyDescent="0.35">
      <c r="A20" s="3" t="s">
        <v>18</v>
      </c>
      <c r="B20" s="3"/>
      <c r="C20" s="3"/>
      <c r="D20" s="3"/>
      <c r="E20" s="3"/>
    </row>
    <row r="21" spans="1:5" x14ac:dyDescent="0.35">
      <c r="A21" s="1">
        <v>0.29166666666666669</v>
      </c>
      <c r="B21" s="41">
        <v>1</v>
      </c>
      <c r="C21" s="41">
        <v>1</v>
      </c>
      <c r="D21" s="41">
        <v>1</v>
      </c>
      <c r="E21" s="41">
        <v>1</v>
      </c>
    </row>
    <row r="22" spans="1:5" x14ac:dyDescent="0.35">
      <c r="A22" s="1">
        <v>0.33333333333333331</v>
      </c>
      <c r="B22" s="41">
        <v>1</v>
      </c>
      <c r="C22" s="41">
        <v>1</v>
      </c>
      <c r="D22" s="41">
        <v>1</v>
      </c>
      <c r="E22" s="41">
        <v>1</v>
      </c>
    </row>
    <row r="23" spans="1:5" x14ac:dyDescent="0.35">
      <c r="A23" s="1">
        <v>0.375</v>
      </c>
      <c r="B23" s="10">
        <v>1</v>
      </c>
      <c r="C23" s="10">
        <v>1</v>
      </c>
      <c r="D23" s="10">
        <v>1</v>
      </c>
      <c r="E23" s="10">
        <v>1</v>
      </c>
    </row>
    <row r="24" spans="1:5" x14ac:dyDescent="0.35">
      <c r="A24" s="1">
        <v>0.41666666666666702</v>
      </c>
      <c r="B24" s="10">
        <v>1</v>
      </c>
      <c r="C24" s="10">
        <v>1</v>
      </c>
      <c r="D24" s="10">
        <v>1</v>
      </c>
      <c r="E24" s="10">
        <v>1</v>
      </c>
    </row>
    <row r="25" spans="1:5" x14ac:dyDescent="0.35">
      <c r="A25" s="1">
        <v>0.45833333333333398</v>
      </c>
      <c r="B25" s="10">
        <v>1</v>
      </c>
      <c r="C25" s="10">
        <v>1</v>
      </c>
      <c r="D25" s="10">
        <v>1</v>
      </c>
      <c r="E25" s="10">
        <v>1</v>
      </c>
    </row>
    <row r="26" spans="1:5" x14ac:dyDescent="0.35">
      <c r="A26" s="1">
        <v>0.5</v>
      </c>
      <c r="B26" s="10">
        <v>1</v>
      </c>
      <c r="C26" s="10">
        <v>1</v>
      </c>
      <c r="D26" s="10">
        <v>1</v>
      </c>
      <c r="E26" s="10">
        <v>1</v>
      </c>
    </row>
    <row r="27" spans="1:5" x14ac:dyDescent="0.35">
      <c r="A27" s="1">
        <v>0.54166666666666696</v>
      </c>
      <c r="B27" s="10">
        <v>1</v>
      </c>
      <c r="C27" s="10">
        <v>1</v>
      </c>
      <c r="D27" s="10">
        <v>1</v>
      </c>
      <c r="E27" s="10">
        <v>1</v>
      </c>
    </row>
    <row r="28" spans="1:5" x14ac:dyDescent="0.35">
      <c r="A28" s="1">
        <v>0.58333333333333304</v>
      </c>
      <c r="B28" s="10">
        <v>1</v>
      </c>
      <c r="C28" s="10">
        <v>1</v>
      </c>
      <c r="D28" s="10">
        <v>1</v>
      </c>
      <c r="E28" s="10">
        <v>1</v>
      </c>
    </row>
    <row r="29" spans="1:5" x14ac:dyDescent="0.35">
      <c r="A29" s="1">
        <v>0.625</v>
      </c>
      <c r="B29" s="10">
        <v>1</v>
      </c>
      <c r="C29" s="10">
        <v>1</v>
      </c>
      <c r="D29" s="10">
        <v>1</v>
      </c>
      <c r="E29" s="10">
        <v>1</v>
      </c>
    </row>
    <row r="30" spans="1:5" x14ac:dyDescent="0.35">
      <c r="A30" s="1">
        <v>0.66666666666666696</v>
      </c>
      <c r="B30" s="10">
        <v>1</v>
      </c>
      <c r="C30" s="10">
        <v>1</v>
      </c>
      <c r="D30" s="10">
        <v>1</v>
      </c>
      <c r="E30" s="10">
        <v>1</v>
      </c>
    </row>
    <row r="31" spans="1:5" x14ac:dyDescent="0.35">
      <c r="A31" s="1">
        <v>0.70833333333333304</v>
      </c>
      <c r="B31" s="10">
        <v>1</v>
      </c>
      <c r="C31" s="10">
        <v>1</v>
      </c>
      <c r="D31" s="10">
        <v>1</v>
      </c>
      <c r="E31" s="10">
        <v>1</v>
      </c>
    </row>
    <row r="32" spans="1:5" x14ac:dyDescent="0.35">
      <c r="A32" s="1">
        <v>0.75</v>
      </c>
      <c r="B32" s="10">
        <v>1</v>
      </c>
      <c r="C32" s="10">
        <v>1</v>
      </c>
      <c r="D32" s="10">
        <v>1</v>
      </c>
      <c r="E32" s="10">
        <v>1</v>
      </c>
    </row>
    <row r="33" spans="1:5" x14ac:dyDescent="0.35">
      <c r="A33" s="1">
        <v>0.79166666666666696</v>
      </c>
      <c r="B33" s="10">
        <v>1</v>
      </c>
      <c r="C33" s="10">
        <v>1</v>
      </c>
      <c r="D33" s="10">
        <v>1</v>
      </c>
      <c r="E33" s="10">
        <v>1</v>
      </c>
    </row>
    <row r="34" spans="1:5" x14ac:dyDescent="0.35">
      <c r="A34" s="1">
        <v>0.83333333333333304</v>
      </c>
      <c r="B34" s="10">
        <v>1</v>
      </c>
      <c r="C34" s="10">
        <v>1</v>
      </c>
      <c r="D34" s="10">
        <v>1</v>
      </c>
      <c r="E34" s="10">
        <v>1</v>
      </c>
    </row>
    <row r="35" spans="1:5" x14ac:dyDescent="0.35">
      <c r="A35" s="1">
        <v>0.875</v>
      </c>
      <c r="B35" s="10">
        <v>1</v>
      </c>
      <c r="C35" s="10">
        <v>1</v>
      </c>
      <c r="D35" s="10">
        <v>1</v>
      </c>
      <c r="E35" s="10">
        <v>1</v>
      </c>
    </row>
    <row r="36" spans="1:5" x14ac:dyDescent="0.35">
      <c r="A36" s="1">
        <v>0.91666666666666596</v>
      </c>
      <c r="B36" s="10"/>
      <c r="C36" s="10"/>
      <c r="D36" s="10"/>
      <c r="E36" s="10"/>
    </row>
    <row r="37" spans="1:5" x14ac:dyDescent="0.35">
      <c r="A37" s="3" t="s">
        <v>9</v>
      </c>
      <c r="B37" s="3"/>
      <c r="C37" s="3"/>
      <c r="D37" s="3"/>
      <c r="E37" s="3"/>
    </row>
    <row r="38" spans="1:5" x14ac:dyDescent="0.35">
      <c r="A38" s="1">
        <v>0.29166666666666669</v>
      </c>
      <c r="B38" s="10">
        <v>1</v>
      </c>
      <c r="C38" s="10">
        <v>1</v>
      </c>
      <c r="D38" s="10">
        <v>1</v>
      </c>
      <c r="E38" s="10">
        <v>1</v>
      </c>
    </row>
    <row r="39" spans="1:5" x14ac:dyDescent="0.35">
      <c r="A39" s="1">
        <v>0.33333333333333331</v>
      </c>
      <c r="B39" s="10">
        <v>1</v>
      </c>
      <c r="C39" s="10">
        <v>1</v>
      </c>
      <c r="D39" s="10">
        <v>1</v>
      </c>
      <c r="E39" s="10">
        <v>1</v>
      </c>
    </row>
    <row r="40" spans="1:5" x14ac:dyDescent="0.35">
      <c r="A40" s="1">
        <v>0.375</v>
      </c>
      <c r="B40" s="10">
        <v>1</v>
      </c>
      <c r="C40" s="10">
        <v>1</v>
      </c>
      <c r="D40" s="10">
        <v>1</v>
      </c>
      <c r="E40" s="10">
        <v>1</v>
      </c>
    </row>
    <row r="41" spans="1:5" x14ac:dyDescent="0.35">
      <c r="A41" s="1">
        <v>0.41666666666666702</v>
      </c>
      <c r="B41" s="10">
        <v>1</v>
      </c>
      <c r="C41" s="10">
        <v>1</v>
      </c>
      <c r="D41" s="10">
        <v>1</v>
      </c>
      <c r="E41" s="10">
        <v>1</v>
      </c>
    </row>
    <row r="42" spans="1:5" x14ac:dyDescent="0.35">
      <c r="A42" s="1">
        <v>0.45833333333333398</v>
      </c>
      <c r="B42" s="10">
        <v>1</v>
      </c>
      <c r="C42" s="10">
        <v>1</v>
      </c>
      <c r="D42" s="10">
        <v>1</v>
      </c>
      <c r="E42" s="10">
        <v>1</v>
      </c>
    </row>
    <row r="43" spans="1:5" x14ac:dyDescent="0.35">
      <c r="A43" s="1">
        <v>0.5</v>
      </c>
      <c r="B43" s="10">
        <v>1</v>
      </c>
      <c r="C43" s="10">
        <v>1</v>
      </c>
      <c r="D43" s="10">
        <v>1</v>
      </c>
      <c r="E43" s="10">
        <v>1</v>
      </c>
    </row>
    <row r="44" spans="1:5" x14ac:dyDescent="0.35">
      <c r="A44" s="1">
        <v>0.54166666666666696</v>
      </c>
      <c r="B44" s="10"/>
      <c r="C44" s="10"/>
      <c r="D44" s="10"/>
      <c r="E44" s="10"/>
    </row>
    <row r="45" spans="1:5" x14ac:dyDescent="0.35">
      <c r="A45" s="1">
        <v>0.58333333333333304</v>
      </c>
      <c r="B45" s="10"/>
      <c r="C45" s="10"/>
      <c r="D45" s="10"/>
      <c r="E45" s="10"/>
    </row>
    <row r="46" spans="1:5" x14ac:dyDescent="0.35">
      <c r="A46" s="1">
        <v>0.625</v>
      </c>
      <c r="B46" s="10"/>
      <c r="C46" s="10"/>
      <c r="D46" s="10"/>
      <c r="E46" s="10"/>
    </row>
    <row r="47" spans="1:5" x14ac:dyDescent="0.35">
      <c r="A47" s="1">
        <v>0.66666666666666696</v>
      </c>
      <c r="B47" s="10"/>
      <c r="C47" s="10"/>
      <c r="D47" s="10"/>
      <c r="E47" s="10"/>
    </row>
    <row r="48" spans="1:5" x14ac:dyDescent="0.35">
      <c r="A48" s="1">
        <v>0.6875</v>
      </c>
      <c r="B48" s="10"/>
      <c r="C48" s="10"/>
      <c r="D48" s="10"/>
      <c r="E48" s="10"/>
    </row>
    <row r="50" spans="5:5" x14ac:dyDescent="0.35">
      <c r="E50">
        <f>SUM(B4:E48)</f>
        <v>140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460A-2325-403B-BDB9-337AB427F12B}">
  <sheetPr>
    <tabColor rgb="FFC00000"/>
  </sheetPr>
  <dimension ref="A1:I50"/>
  <sheetViews>
    <sheetView workbookViewId="0">
      <selection activeCell="B38" sqref="B38:B46"/>
    </sheetView>
  </sheetViews>
  <sheetFormatPr defaultRowHeight="14.5" x14ac:dyDescent="0.35"/>
  <cols>
    <col min="2" max="5" width="12.54296875" customWidth="1"/>
  </cols>
  <sheetData>
    <row r="1" spans="1:9" x14ac:dyDescent="0.35">
      <c r="A1">
        <v>2012</v>
      </c>
      <c r="B1" t="s">
        <v>98</v>
      </c>
    </row>
    <row r="2" spans="1:9" x14ac:dyDescent="0.35">
      <c r="B2" s="4" t="s">
        <v>2</v>
      </c>
      <c r="C2" s="4" t="s">
        <v>3</v>
      </c>
      <c r="D2" s="4" t="s">
        <v>3</v>
      </c>
      <c r="E2" s="4" t="s">
        <v>4</v>
      </c>
    </row>
    <row r="3" spans="1:9" x14ac:dyDescent="0.35">
      <c r="A3" s="3" t="s">
        <v>1</v>
      </c>
      <c r="B3" s="3"/>
      <c r="C3" s="3"/>
      <c r="D3" s="3"/>
      <c r="E3" s="3"/>
      <c r="H3" t="s">
        <v>76</v>
      </c>
      <c r="I3" t="s">
        <v>77</v>
      </c>
    </row>
    <row r="4" spans="1:9" x14ac:dyDescent="0.35">
      <c r="A4" s="1">
        <v>0.29166666666666669</v>
      </c>
      <c r="G4" t="s">
        <v>75</v>
      </c>
      <c r="H4" s="99">
        <v>0.45833333333333331</v>
      </c>
      <c r="I4" s="99">
        <v>0.875</v>
      </c>
    </row>
    <row r="5" spans="1:9" x14ac:dyDescent="0.35">
      <c r="A5" s="1">
        <v>0.33333333333333331</v>
      </c>
      <c r="G5" t="s">
        <v>78</v>
      </c>
      <c r="H5" s="99">
        <v>0.33333333333333331</v>
      </c>
      <c r="I5" s="99">
        <v>0.875</v>
      </c>
    </row>
    <row r="6" spans="1:9" x14ac:dyDescent="0.35">
      <c r="A6" s="1">
        <v>0.375</v>
      </c>
      <c r="G6" t="s">
        <v>79</v>
      </c>
      <c r="H6" s="99">
        <v>0.33333333333333331</v>
      </c>
      <c r="I6" s="99">
        <v>0.58333333333333337</v>
      </c>
    </row>
    <row r="7" spans="1:9" x14ac:dyDescent="0.35">
      <c r="A7" s="1">
        <v>0.41666666666666702</v>
      </c>
      <c r="B7">
        <v>1</v>
      </c>
      <c r="C7">
        <v>1</v>
      </c>
      <c r="D7">
        <v>1</v>
      </c>
      <c r="E7">
        <v>1</v>
      </c>
    </row>
    <row r="8" spans="1:9" x14ac:dyDescent="0.35">
      <c r="A8" s="1">
        <v>0.45833333333333398</v>
      </c>
      <c r="B8">
        <v>1</v>
      </c>
      <c r="C8">
        <v>1</v>
      </c>
      <c r="D8">
        <v>1</v>
      </c>
      <c r="E8">
        <v>1</v>
      </c>
    </row>
    <row r="9" spans="1:9" x14ac:dyDescent="0.35">
      <c r="A9" s="1">
        <v>0.5</v>
      </c>
      <c r="B9">
        <v>1</v>
      </c>
      <c r="C9">
        <v>1</v>
      </c>
      <c r="D9">
        <v>1</v>
      </c>
      <c r="E9">
        <v>1</v>
      </c>
    </row>
    <row r="10" spans="1:9" x14ac:dyDescent="0.35">
      <c r="A10" s="1">
        <v>0.54166666666666696</v>
      </c>
      <c r="B10">
        <v>1</v>
      </c>
      <c r="C10">
        <v>1</v>
      </c>
      <c r="D10">
        <v>1</v>
      </c>
      <c r="E10">
        <v>1</v>
      </c>
    </row>
    <row r="11" spans="1:9" x14ac:dyDescent="0.35">
      <c r="A11" s="1">
        <v>0.58333333333333304</v>
      </c>
      <c r="B11">
        <v>1</v>
      </c>
      <c r="C11">
        <v>1</v>
      </c>
      <c r="D11">
        <v>1</v>
      </c>
      <c r="E11">
        <v>1</v>
      </c>
    </row>
    <row r="12" spans="1:9" x14ac:dyDescent="0.35">
      <c r="A12" s="1">
        <v>0.625</v>
      </c>
      <c r="B12">
        <v>1</v>
      </c>
      <c r="C12">
        <v>1</v>
      </c>
      <c r="D12">
        <v>1</v>
      </c>
      <c r="E12">
        <v>1</v>
      </c>
    </row>
    <row r="13" spans="1:9" x14ac:dyDescent="0.35">
      <c r="A13" s="1">
        <v>0.66666666666666696</v>
      </c>
      <c r="B13">
        <v>1</v>
      </c>
      <c r="C13">
        <v>1</v>
      </c>
      <c r="D13">
        <v>1</v>
      </c>
      <c r="E13">
        <v>1</v>
      </c>
    </row>
    <row r="14" spans="1:9" x14ac:dyDescent="0.35">
      <c r="A14" s="1">
        <v>0.70833333333333304</v>
      </c>
      <c r="B14">
        <v>1</v>
      </c>
      <c r="C14">
        <v>1</v>
      </c>
      <c r="D14">
        <v>1</v>
      </c>
      <c r="E14">
        <v>1</v>
      </c>
    </row>
    <row r="15" spans="1:9" x14ac:dyDescent="0.35">
      <c r="A15" s="1">
        <v>0.75</v>
      </c>
      <c r="B15">
        <v>1</v>
      </c>
      <c r="C15">
        <v>1</v>
      </c>
      <c r="D15">
        <v>1</v>
      </c>
      <c r="E15">
        <v>1</v>
      </c>
    </row>
    <row r="16" spans="1:9" x14ac:dyDescent="0.35">
      <c r="A16" s="1">
        <v>0.79166666666666696</v>
      </c>
      <c r="B16">
        <v>1</v>
      </c>
      <c r="C16">
        <v>1</v>
      </c>
      <c r="D16">
        <v>1</v>
      </c>
      <c r="E16">
        <v>1</v>
      </c>
    </row>
    <row r="17" spans="1:5" x14ac:dyDescent="0.35">
      <c r="A17" s="1">
        <v>0.83333333333333304</v>
      </c>
      <c r="B17">
        <v>1</v>
      </c>
      <c r="C17">
        <v>1</v>
      </c>
      <c r="D17">
        <v>1</v>
      </c>
      <c r="E17">
        <v>1</v>
      </c>
    </row>
    <row r="18" spans="1:5" x14ac:dyDescent="0.35">
      <c r="A18" s="1">
        <v>0.875</v>
      </c>
      <c r="B18">
        <v>1</v>
      </c>
      <c r="C18">
        <v>1</v>
      </c>
      <c r="D18">
        <v>1</v>
      </c>
      <c r="E18">
        <v>1</v>
      </c>
    </row>
    <row r="19" spans="1:5" x14ac:dyDescent="0.35">
      <c r="A19" s="1">
        <v>0.91666666666666596</v>
      </c>
    </row>
    <row r="20" spans="1:5" x14ac:dyDescent="0.35">
      <c r="A20" s="3" t="s">
        <v>18</v>
      </c>
      <c r="B20" s="3"/>
      <c r="C20" s="3"/>
      <c r="D20" s="3"/>
      <c r="E20" s="3"/>
    </row>
    <row r="21" spans="1:5" x14ac:dyDescent="0.35">
      <c r="A21" s="1">
        <v>0.29166666666666669</v>
      </c>
      <c r="B21">
        <v>1</v>
      </c>
      <c r="C21">
        <v>1</v>
      </c>
      <c r="D21">
        <v>1</v>
      </c>
      <c r="E21">
        <v>1</v>
      </c>
    </row>
    <row r="22" spans="1:5" x14ac:dyDescent="0.35">
      <c r="A22" s="1">
        <v>0.33333333333333331</v>
      </c>
      <c r="B22">
        <v>1</v>
      </c>
      <c r="C22">
        <v>1</v>
      </c>
      <c r="D22">
        <v>1</v>
      </c>
      <c r="E22">
        <v>1</v>
      </c>
    </row>
    <row r="23" spans="1:5" x14ac:dyDescent="0.35">
      <c r="A23" s="1">
        <v>0.375</v>
      </c>
      <c r="B23">
        <v>1</v>
      </c>
      <c r="C23">
        <v>1</v>
      </c>
      <c r="D23">
        <v>1</v>
      </c>
      <c r="E23">
        <v>1</v>
      </c>
    </row>
    <row r="24" spans="1:5" x14ac:dyDescent="0.35">
      <c r="A24" s="1">
        <v>0.41666666666666702</v>
      </c>
      <c r="B24">
        <v>1</v>
      </c>
      <c r="C24">
        <v>1</v>
      </c>
      <c r="D24">
        <v>1</v>
      </c>
      <c r="E24">
        <v>1</v>
      </c>
    </row>
    <row r="25" spans="1:5" x14ac:dyDescent="0.35">
      <c r="A25" s="1">
        <v>0.45833333333333398</v>
      </c>
      <c r="B25">
        <v>1</v>
      </c>
      <c r="C25">
        <v>1</v>
      </c>
      <c r="D25">
        <v>1</v>
      </c>
      <c r="E25">
        <v>1</v>
      </c>
    </row>
    <row r="26" spans="1:5" x14ac:dyDescent="0.35">
      <c r="A26" s="1">
        <v>0.5</v>
      </c>
      <c r="B26">
        <v>1</v>
      </c>
      <c r="C26">
        <v>1</v>
      </c>
      <c r="D26">
        <v>1</v>
      </c>
      <c r="E26">
        <v>1</v>
      </c>
    </row>
    <row r="27" spans="1:5" x14ac:dyDescent="0.35">
      <c r="A27" s="1">
        <v>0.54166666666666696</v>
      </c>
      <c r="B27">
        <v>1</v>
      </c>
      <c r="C27">
        <v>1</v>
      </c>
      <c r="D27">
        <v>1</v>
      </c>
      <c r="E27">
        <v>1</v>
      </c>
    </row>
    <row r="28" spans="1:5" x14ac:dyDescent="0.35">
      <c r="A28" s="1">
        <v>0.58333333333333304</v>
      </c>
      <c r="B28">
        <v>1</v>
      </c>
      <c r="C28">
        <v>1</v>
      </c>
      <c r="D28">
        <v>1</v>
      </c>
      <c r="E28">
        <v>1</v>
      </c>
    </row>
    <row r="29" spans="1:5" x14ac:dyDescent="0.35">
      <c r="A29" s="1">
        <v>0.625</v>
      </c>
      <c r="B29">
        <v>1</v>
      </c>
      <c r="C29">
        <v>1</v>
      </c>
      <c r="D29">
        <v>1</v>
      </c>
      <c r="E29">
        <v>1</v>
      </c>
    </row>
    <row r="30" spans="1:5" x14ac:dyDescent="0.35">
      <c r="A30" s="1">
        <v>0.66666666666666696</v>
      </c>
      <c r="B30">
        <v>1</v>
      </c>
      <c r="C30">
        <v>1</v>
      </c>
      <c r="D30">
        <v>1</v>
      </c>
      <c r="E30">
        <v>1</v>
      </c>
    </row>
    <row r="31" spans="1:5" x14ac:dyDescent="0.35">
      <c r="A31" s="1">
        <v>0.70833333333333304</v>
      </c>
      <c r="B31">
        <v>1</v>
      </c>
      <c r="C31">
        <v>1</v>
      </c>
      <c r="D31">
        <v>1</v>
      </c>
      <c r="E31">
        <v>1</v>
      </c>
    </row>
    <row r="32" spans="1:5" x14ac:dyDescent="0.35">
      <c r="A32" s="1">
        <v>0.75</v>
      </c>
      <c r="B32">
        <v>1</v>
      </c>
      <c r="C32">
        <v>1</v>
      </c>
      <c r="D32">
        <v>1</v>
      </c>
      <c r="E32">
        <v>1</v>
      </c>
    </row>
    <row r="33" spans="1:5" x14ac:dyDescent="0.35">
      <c r="A33" s="1">
        <v>0.79166666666666696</v>
      </c>
      <c r="B33">
        <v>1</v>
      </c>
      <c r="C33">
        <v>1</v>
      </c>
      <c r="D33">
        <v>1</v>
      </c>
      <c r="E33">
        <v>1</v>
      </c>
    </row>
    <row r="34" spans="1:5" x14ac:dyDescent="0.35">
      <c r="A34" s="1">
        <v>0.83333333333333304</v>
      </c>
      <c r="B34">
        <v>1</v>
      </c>
      <c r="C34">
        <v>1</v>
      </c>
      <c r="D34">
        <v>1</v>
      </c>
      <c r="E34">
        <v>1</v>
      </c>
    </row>
    <row r="35" spans="1:5" x14ac:dyDescent="0.35">
      <c r="A35" s="1">
        <v>0.875</v>
      </c>
      <c r="B35">
        <v>1</v>
      </c>
      <c r="C35">
        <v>1</v>
      </c>
      <c r="D35">
        <v>1</v>
      </c>
      <c r="E35">
        <v>1</v>
      </c>
    </row>
    <row r="36" spans="1:5" x14ac:dyDescent="0.35">
      <c r="A36" s="1">
        <v>0.91666666666666596</v>
      </c>
    </row>
    <row r="37" spans="1:5" x14ac:dyDescent="0.35">
      <c r="A37" s="3" t="s">
        <v>9</v>
      </c>
      <c r="B37" s="3"/>
      <c r="C37" s="3"/>
      <c r="D37" s="3"/>
      <c r="E37" s="3"/>
    </row>
    <row r="38" spans="1:5" x14ac:dyDescent="0.35">
      <c r="A38" s="1">
        <v>0.29166666666666669</v>
      </c>
      <c r="B38">
        <v>1</v>
      </c>
      <c r="C38">
        <v>1</v>
      </c>
      <c r="D38">
        <v>1</v>
      </c>
      <c r="E38">
        <v>1</v>
      </c>
    </row>
    <row r="39" spans="1:5" x14ac:dyDescent="0.35">
      <c r="A39" s="1">
        <v>0.33333333333333331</v>
      </c>
      <c r="B39">
        <v>1</v>
      </c>
      <c r="C39">
        <v>1</v>
      </c>
      <c r="D39">
        <v>1</v>
      </c>
      <c r="E39">
        <v>1</v>
      </c>
    </row>
    <row r="40" spans="1:5" x14ac:dyDescent="0.35">
      <c r="A40" s="1">
        <v>0.375</v>
      </c>
      <c r="B40">
        <v>1</v>
      </c>
      <c r="C40">
        <v>1</v>
      </c>
      <c r="D40">
        <v>1</v>
      </c>
      <c r="E40">
        <v>1</v>
      </c>
    </row>
    <row r="41" spans="1:5" x14ac:dyDescent="0.35">
      <c r="A41" s="1">
        <v>0.41666666666666702</v>
      </c>
      <c r="B41">
        <v>1</v>
      </c>
      <c r="C41">
        <v>1</v>
      </c>
      <c r="D41">
        <v>1</v>
      </c>
      <c r="E41">
        <v>1</v>
      </c>
    </row>
    <row r="42" spans="1:5" x14ac:dyDescent="0.35">
      <c r="A42" s="1">
        <v>0.45833333333333398</v>
      </c>
      <c r="B42">
        <v>1</v>
      </c>
      <c r="C42">
        <v>1</v>
      </c>
      <c r="D42">
        <v>1</v>
      </c>
      <c r="E42">
        <v>1</v>
      </c>
    </row>
    <row r="43" spans="1:5" x14ac:dyDescent="0.35">
      <c r="A43" s="1">
        <v>0.5</v>
      </c>
      <c r="B43">
        <v>1</v>
      </c>
      <c r="C43">
        <v>1</v>
      </c>
      <c r="D43">
        <v>1</v>
      </c>
      <c r="E43">
        <v>1</v>
      </c>
    </row>
    <row r="44" spans="1:5" x14ac:dyDescent="0.35">
      <c r="A44" s="1">
        <v>0.54166666666666696</v>
      </c>
      <c r="B44">
        <v>1</v>
      </c>
      <c r="C44">
        <v>1</v>
      </c>
      <c r="D44">
        <v>1</v>
      </c>
      <c r="E44">
        <v>1</v>
      </c>
    </row>
    <row r="45" spans="1:5" x14ac:dyDescent="0.35">
      <c r="A45" s="1">
        <v>0.58333333333333304</v>
      </c>
      <c r="B45">
        <v>1</v>
      </c>
      <c r="C45">
        <v>1</v>
      </c>
      <c r="D45">
        <v>1</v>
      </c>
      <c r="E45">
        <v>1</v>
      </c>
    </row>
    <row r="46" spans="1:5" x14ac:dyDescent="0.35">
      <c r="A46" s="1">
        <v>0.625</v>
      </c>
      <c r="B46">
        <v>1</v>
      </c>
      <c r="C46">
        <v>1</v>
      </c>
      <c r="D46">
        <v>1</v>
      </c>
      <c r="E46">
        <v>1</v>
      </c>
    </row>
    <row r="47" spans="1:5" x14ac:dyDescent="0.35">
      <c r="A47" s="1">
        <v>0.66666666666666696</v>
      </c>
    </row>
    <row r="48" spans="1:5" x14ac:dyDescent="0.35">
      <c r="A48" s="1">
        <v>0.6875</v>
      </c>
    </row>
    <row r="50" spans="5:6" x14ac:dyDescent="0.35">
      <c r="E50">
        <f>SUM(B4:E48)</f>
        <v>144</v>
      </c>
      <c r="F50" t="s">
        <v>97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3639-277D-4719-92D9-BC8FF72DBF37}">
  <sheetPr>
    <tabColor rgb="FFC00000"/>
  </sheetPr>
  <dimension ref="A1:L50"/>
  <sheetViews>
    <sheetView zoomScale="94" zoomScaleNormal="148" workbookViewId="0">
      <selection activeCell="J3" sqref="J3:L6"/>
    </sheetView>
  </sheetViews>
  <sheetFormatPr defaultRowHeight="14.5" x14ac:dyDescent="0.35"/>
  <cols>
    <col min="2" max="7" width="12.81640625" customWidth="1"/>
  </cols>
  <sheetData>
    <row r="1" spans="1:12" x14ac:dyDescent="0.35">
      <c r="A1" s="4"/>
    </row>
    <row r="2" spans="1:12" s="4" customFormat="1" x14ac:dyDescent="0.3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  <c r="I2"/>
      <c r="J2" t="s">
        <v>76</v>
      </c>
      <c r="K2" t="s">
        <v>77</v>
      </c>
      <c r="L2"/>
    </row>
    <row r="3" spans="1:12" x14ac:dyDescent="0.35">
      <c r="A3" s="3" t="s">
        <v>1</v>
      </c>
      <c r="B3" s="3"/>
      <c r="C3" s="3"/>
      <c r="D3" s="3"/>
      <c r="E3" s="3"/>
      <c r="F3" s="3"/>
      <c r="G3" s="3"/>
      <c r="I3" t="s">
        <v>75</v>
      </c>
      <c r="J3" s="99">
        <v>0.41666666666666669</v>
      </c>
      <c r="K3" s="99">
        <v>0.875</v>
      </c>
      <c r="L3" s="89"/>
    </row>
    <row r="4" spans="1:12" x14ac:dyDescent="0.35">
      <c r="A4" s="1">
        <v>0.29166666666666669</v>
      </c>
      <c r="B4" s="10"/>
      <c r="C4" s="10"/>
      <c r="D4" s="10"/>
      <c r="E4" s="10"/>
      <c r="F4" s="10"/>
      <c r="G4" s="10"/>
      <c r="I4" t="s">
        <v>78</v>
      </c>
      <c r="J4" s="99">
        <v>0.33333333333333331</v>
      </c>
      <c r="K4" s="99">
        <v>0.875</v>
      </c>
      <c r="L4" s="89"/>
    </row>
    <row r="5" spans="1:12" x14ac:dyDescent="0.35">
      <c r="A5" s="1">
        <v>0.33333333333333331</v>
      </c>
      <c r="B5" s="10"/>
      <c r="C5" s="10"/>
      <c r="D5" s="10"/>
      <c r="E5" s="10"/>
      <c r="F5" s="10"/>
      <c r="G5" s="10"/>
      <c r="I5" t="s">
        <v>79</v>
      </c>
      <c r="J5" s="99">
        <v>0.33333333333333331</v>
      </c>
      <c r="K5" s="99">
        <v>0.54861111111111116</v>
      </c>
      <c r="L5" s="89"/>
    </row>
    <row r="6" spans="1:12" x14ac:dyDescent="0.35">
      <c r="A6" s="1">
        <v>0.375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  <c r="G6" s="10">
        <v>1</v>
      </c>
      <c r="J6" s="89"/>
      <c r="K6" s="89"/>
      <c r="L6" s="89"/>
    </row>
    <row r="7" spans="1:12" x14ac:dyDescent="0.35">
      <c r="A7" s="1">
        <v>0.41666666666666702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</row>
    <row r="8" spans="1:12" x14ac:dyDescent="0.35">
      <c r="A8" s="1">
        <v>0.45833333333333398</v>
      </c>
      <c r="B8" s="10">
        <v>1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</row>
    <row r="9" spans="1:12" x14ac:dyDescent="0.35">
      <c r="A9" s="1">
        <v>0.5</v>
      </c>
      <c r="B9" s="10">
        <v>1</v>
      </c>
      <c r="C9" s="10">
        <v>1</v>
      </c>
      <c r="D9" s="10">
        <v>1</v>
      </c>
      <c r="E9" s="10">
        <v>1</v>
      </c>
      <c r="F9" s="10">
        <v>1</v>
      </c>
      <c r="G9" s="10">
        <v>1</v>
      </c>
    </row>
    <row r="10" spans="1:12" x14ac:dyDescent="0.35">
      <c r="A10" s="1">
        <v>0.54166666666666696</v>
      </c>
      <c r="B10" s="10">
        <v>1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</row>
    <row r="11" spans="1:12" x14ac:dyDescent="0.35">
      <c r="A11" s="1">
        <v>0.58333333333333304</v>
      </c>
      <c r="B11" s="10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</row>
    <row r="12" spans="1:12" x14ac:dyDescent="0.35">
      <c r="A12" s="1">
        <v>0.625</v>
      </c>
      <c r="B12" s="10">
        <v>1</v>
      </c>
      <c r="C12" s="10">
        <v>1</v>
      </c>
      <c r="D12" s="10">
        <v>1</v>
      </c>
      <c r="E12" s="10">
        <v>1</v>
      </c>
      <c r="F12" s="10">
        <v>1</v>
      </c>
      <c r="G12" s="10">
        <v>1</v>
      </c>
    </row>
    <row r="13" spans="1:12" x14ac:dyDescent="0.35">
      <c r="A13" s="1">
        <v>0.66666666666666696</v>
      </c>
      <c r="B13" s="10">
        <v>1</v>
      </c>
      <c r="C13" s="10">
        <v>1</v>
      </c>
      <c r="D13" s="10">
        <v>1</v>
      </c>
      <c r="E13" s="10">
        <v>1</v>
      </c>
      <c r="F13" s="10">
        <v>1</v>
      </c>
      <c r="G13" s="10">
        <v>1</v>
      </c>
    </row>
    <row r="14" spans="1:12" x14ac:dyDescent="0.35">
      <c r="A14" s="1">
        <v>0.70833333333333304</v>
      </c>
      <c r="B14" s="10">
        <v>1</v>
      </c>
      <c r="C14" s="10">
        <v>1</v>
      </c>
      <c r="D14" s="10">
        <v>1</v>
      </c>
      <c r="E14" s="10">
        <v>1</v>
      </c>
      <c r="F14" s="10">
        <v>1</v>
      </c>
      <c r="G14" s="10">
        <v>1</v>
      </c>
    </row>
    <row r="15" spans="1:12" x14ac:dyDescent="0.35">
      <c r="A15" s="1">
        <v>0.75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</row>
    <row r="16" spans="1:12" x14ac:dyDescent="0.35">
      <c r="A16" s="1">
        <v>0.79166666666666696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</row>
    <row r="17" spans="1:7" x14ac:dyDescent="0.35">
      <c r="A17" s="1">
        <v>0.83333333333333304</v>
      </c>
      <c r="B17" s="10">
        <v>1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</row>
    <row r="18" spans="1:7" x14ac:dyDescent="0.35">
      <c r="A18" s="1">
        <v>0.875</v>
      </c>
      <c r="B18" s="10">
        <v>1</v>
      </c>
      <c r="C18" s="10">
        <v>1</v>
      </c>
      <c r="D18" s="10">
        <v>1</v>
      </c>
      <c r="E18" s="10">
        <v>1</v>
      </c>
      <c r="F18" s="10">
        <v>1</v>
      </c>
      <c r="G18" s="10">
        <v>1</v>
      </c>
    </row>
    <row r="19" spans="1:7" x14ac:dyDescent="0.35">
      <c r="A19" s="1">
        <v>0.91666666666666596</v>
      </c>
      <c r="B19" s="10"/>
      <c r="C19" s="10"/>
      <c r="D19" s="10"/>
      <c r="E19" s="10"/>
      <c r="F19" s="10"/>
      <c r="G19" s="10"/>
    </row>
    <row r="20" spans="1:7" x14ac:dyDescent="0.35">
      <c r="A20" s="3" t="s">
        <v>18</v>
      </c>
      <c r="B20" s="3"/>
      <c r="C20" s="3"/>
      <c r="D20" s="3"/>
      <c r="E20" s="3"/>
      <c r="F20" s="3"/>
      <c r="G20" s="3"/>
    </row>
    <row r="21" spans="1:7" x14ac:dyDescent="0.35">
      <c r="A21" s="1">
        <v>0.29166666666666669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</row>
    <row r="22" spans="1:7" x14ac:dyDescent="0.35">
      <c r="A22" s="1">
        <v>0.33333333333333331</v>
      </c>
      <c r="B22" s="10">
        <v>1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</row>
    <row r="23" spans="1:7" x14ac:dyDescent="0.35">
      <c r="A23" s="1">
        <v>0.375</v>
      </c>
      <c r="B23" s="10">
        <v>1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</row>
    <row r="24" spans="1:7" x14ac:dyDescent="0.35">
      <c r="A24" s="1">
        <v>0.41666666666666702</v>
      </c>
      <c r="B24" s="10">
        <v>1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</row>
    <row r="25" spans="1:7" x14ac:dyDescent="0.35">
      <c r="A25" s="1">
        <v>0.45833333333333398</v>
      </c>
      <c r="B25" s="10">
        <v>1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</row>
    <row r="26" spans="1:7" x14ac:dyDescent="0.35">
      <c r="A26" s="1">
        <v>0.5</v>
      </c>
      <c r="B26" s="10">
        <v>1</v>
      </c>
      <c r="C26" s="10">
        <v>1</v>
      </c>
      <c r="D26" s="10">
        <v>1</v>
      </c>
      <c r="E26" s="10">
        <v>1</v>
      </c>
      <c r="F26" s="10">
        <v>1</v>
      </c>
      <c r="G26" s="10">
        <v>1</v>
      </c>
    </row>
    <row r="27" spans="1:7" x14ac:dyDescent="0.35">
      <c r="A27" s="1">
        <v>0.54166666666666696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7" x14ac:dyDescent="0.35">
      <c r="A28" s="1">
        <v>0.58333333333333304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7" x14ac:dyDescent="0.35">
      <c r="A29" s="1">
        <v>0.625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7" x14ac:dyDescent="0.35">
      <c r="A30" s="1">
        <v>0.66666666666666696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35">
      <c r="A31" s="1">
        <v>0.70833333333333304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35">
      <c r="A32" s="1">
        <v>0.75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35">
      <c r="A33" s="1">
        <v>0.79166666666666696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35">
      <c r="A34" s="1">
        <v>0.83333333333333304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35">
      <c r="A35" s="1">
        <v>0.875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35">
      <c r="A36" s="1">
        <v>0.91666666666666596</v>
      </c>
    </row>
    <row r="37" spans="1:7" x14ac:dyDescent="0.35">
      <c r="A37" s="3" t="s">
        <v>9</v>
      </c>
      <c r="B37" s="3"/>
      <c r="C37" s="3"/>
      <c r="D37" s="3"/>
      <c r="E37" s="3"/>
      <c r="F37" s="3"/>
      <c r="G37" s="3"/>
    </row>
    <row r="38" spans="1:7" x14ac:dyDescent="0.35">
      <c r="A38" s="1">
        <v>0.29166666666666669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35">
      <c r="A39" s="1">
        <v>0.33333333333333331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35">
      <c r="A40" s="1">
        <v>0.375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35">
      <c r="A41" s="1">
        <v>0.41666666666666702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35">
      <c r="A42" s="1">
        <v>0.45833333333333398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s="1">
        <v>0.5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35">
      <c r="A44" s="1">
        <v>0.54166666666666696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35">
      <c r="A45" s="1">
        <v>0.58333333333333304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35">
      <c r="A46" s="1">
        <v>0.625</v>
      </c>
    </row>
    <row r="47" spans="1:7" x14ac:dyDescent="0.35">
      <c r="A47" s="1">
        <v>0.66666666666666696</v>
      </c>
    </row>
    <row r="48" spans="1:7" x14ac:dyDescent="0.35">
      <c r="A48" s="1">
        <v>0.70833333333333337</v>
      </c>
    </row>
    <row r="50" spans="7:7" x14ac:dyDescent="0.35">
      <c r="G50">
        <f>SUM(B4:G48)</f>
        <v>216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3666-3B93-4642-BA09-66E44056AC95}">
  <sheetPr>
    <tabColor rgb="FFC00000"/>
  </sheetPr>
  <dimension ref="A1:K52"/>
  <sheetViews>
    <sheetView workbookViewId="0">
      <selection activeCell="J3" sqref="J3:K5"/>
    </sheetView>
  </sheetViews>
  <sheetFormatPr defaultRowHeight="14.5" x14ac:dyDescent="0.35"/>
  <cols>
    <col min="2" max="7" width="16.26953125" customWidth="1"/>
  </cols>
  <sheetData>
    <row r="1" spans="1:11" x14ac:dyDescent="0.35">
      <c r="A1" t="s">
        <v>94</v>
      </c>
    </row>
    <row r="2" spans="1:11" s="4" customFormat="1" x14ac:dyDescent="0.3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  <c r="I2"/>
      <c r="J2" t="s">
        <v>76</v>
      </c>
      <c r="K2" t="s">
        <v>77</v>
      </c>
    </row>
    <row r="3" spans="1:11" x14ac:dyDescent="0.35">
      <c r="A3" s="3" t="s">
        <v>1</v>
      </c>
      <c r="B3" s="3"/>
      <c r="C3" s="3"/>
      <c r="D3" s="3"/>
      <c r="E3" s="3"/>
      <c r="F3" s="3"/>
      <c r="G3" s="3"/>
      <c r="I3" t="s">
        <v>75</v>
      </c>
      <c r="J3" s="99">
        <v>0.375</v>
      </c>
      <c r="K3" s="99">
        <v>0.85416666666666663</v>
      </c>
    </row>
    <row r="4" spans="1:11" x14ac:dyDescent="0.35">
      <c r="A4" s="1">
        <v>0.29166666666666669</v>
      </c>
      <c r="I4" t="s">
        <v>78</v>
      </c>
      <c r="J4" s="99">
        <v>0.33333333333333331</v>
      </c>
      <c r="K4" s="99">
        <v>0.85416666666666663</v>
      </c>
    </row>
    <row r="5" spans="1:11" x14ac:dyDescent="0.35">
      <c r="A5" s="1">
        <v>0.33333333333333331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I5" t="s">
        <v>79</v>
      </c>
      <c r="J5" s="99">
        <v>0.33333333333333331</v>
      </c>
      <c r="K5" s="99">
        <v>0.58333333333333337</v>
      </c>
    </row>
    <row r="6" spans="1:11" x14ac:dyDescent="0.35">
      <c r="A6" s="1">
        <v>0.375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</row>
    <row r="7" spans="1:11" x14ac:dyDescent="0.35">
      <c r="A7" s="1">
        <v>0.41666666666666702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11" x14ac:dyDescent="0.35">
      <c r="A8" s="1">
        <v>0.45833333333333398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11" x14ac:dyDescent="0.35">
      <c r="A9" s="1">
        <v>0.5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</row>
    <row r="10" spans="1:11" x14ac:dyDescent="0.35">
      <c r="A10" s="1">
        <v>0.54166666666666696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11" x14ac:dyDescent="0.35">
      <c r="A11" s="1">
        <v>0.58333333333333304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11" x14ac:dyDescent="0.35">
      <c r="A12" s="1">
        <v>0.625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11" x14ac:dyDescent="0.35">
      <c r="A13" s="1">
        <v>0.66666666666666696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11" x14ac:dyDescent="0.35">
      <c r="A14" s="1">
        <v>0.70833333333333304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  <row r="15" spans="1:11" x14ac:dyDescent="0.35">
      <c r="A15" s="1">
        <v>0.75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</row>
    <row r="16" spans="1:11" x14ac:dyDescent="0.35">
      <c r="A16" s="1">
        <v>0.79166666666666696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</row>
    <row r="17" spans="1:7" x14ac:dyDescent="0.35">
      <c r="A17" s="1">
        <v>0.83333333333333304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</row>
    <row r="18" spans="1:7" x14ac:dyDescent="0.35">
      <c r="A18" s="1">
        <v>0.875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1:7" x14ac:dyDescent="0.35">
      <c r="A19" s="1">
        <v>0.91666666666666596</v>
      </c>
    </row>
    <row r="20" spans="1:7" x14ac:dyDescent="0.35">
      <c r="A20" s="3" t="s">
        <v>18</v>
      </c>
      <c r="B20" s="3"/>
      <c r="C20" s="3"/>
      <c r="D20" s="3"/>
      <c r="E20" s="3"/>
      <c r="F20" s="3"/>
      <c r="G20" s="3"/>
    </row>
    <row r="21" spans="1:7" x14ac:dyDescent="0.35">
      <c r="A21" s="1">
        <v>0.29166666666666669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</row>
    <row r="22" spans="1:7" x14ac:dyDescent="0.35">
      <c r="A22" s="1">
        <v>0.33333333333333331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</row>
    <row r="23" spans="1:7" x14ac:dyDescent="0.35">
      <c r="A23" s="1">
        <v>0.375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</row>
    <row r="24" spans="1:7" x14ac:dyDescent="0.35">
      <c r="A24" s="1">
        <v>0.41666666666666702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</row>
    <row r="25" spans="1:7" x14ac:dyDescent="0.35">
      <c r="A25" s="1">
        <v>0.45833333333333398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7" x14ac:dyDescent="0.35">
      <c r="A26" s="1">
        <v>0.5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35">
      <c r="A27" s="1">
        <v>0.54166666666666696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7" x14ac:dyDescent="0.35">
      <c r="A28" s="1">
        <v>0.58333333333333304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7" x14ac:dyDescent="0.35">
      <c r="A29" s="1">
        <v>0.625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7" x14ac:dyDescent="0.35">
      <c r="A30" s="1">
        <v>0.66666666666666696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35">
      <c r="A31" s="1">
        <v>0.70833333333333304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35">
      <c r="A32" s="1">
        <v>0.75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35">
      <c r="A33" s="1">
        <v>0.79166666666666696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35">
      <c r="A34" s="1">
        <v>0.83333333333333304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35">
      <c r="A35" s="1">
        <v>0.875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35">
      <c r="A36" s="1">
        <v>0.91666666666666596</v>
      </c>
    </row>
    <row r="37" spans="1:7" x14ac:dyDescent="0.35">
      <c r="A37" s="3" t="s">
        <v>9</v>
      </c>
      <c r="B37" s="3"/>
      <c r="C37" s="3"/>
      <c r="D37" s="3"/>
      <c r="E37" s="3"/>
      <c r="F37" s="3"/>
      <c r="G37" s="3"/>
    </row>
    <row r="38" spans="1:7" x14ac:dyDescent="0.35">
      <c r="A38" s="1">
        <v>0.29166666666666669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35">
      <c r="A39" s="1">
        <v>0.33333333333333331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35">
      <c r="A40" s="1">
        <v>0.375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35">
      <c r="A41" s="1">
        <v>0.41666666666666702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35">
      <c r="A42" s="1">
        <v>0.45833333333333398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s="1">
        <v>0.5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35">
      <c r="A44" s="1">
        <v>0.54166666666666696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35">
      <c r="A45" s="1">
        <v>0.58333333333333304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35">
      <c r="A46" s="1">
        <v>0.625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</row>
    <row r="47" spans="1:7" x14ac:dyDescent="0.35">
      <c r="A47" s="1">
        <v>0.66666666666666696</v>
      </c>
    </row>
    <row r="48" spans="1:7" x14ac:dyDescent="0.35">
      <c r="A48" s="1">
        <v>0.70833333333333337</v>
      </c>
    </row>
    <row r="52" spans="7:7" x14ac:dyDescent="0.35">
      <c r="G52">
        <f>SUM(B4:G48)</f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9ECA-3E20-427C-A2AF-66B7EB82F604}">
  <sheetPr>
    <tabColor rgb="FFC00000"/>
  </sheetPr>
  <dimension ref="A1:N29"/>
  <sheetViews>
    <sheetView workbookViewId="0">
      <selection activeCell="J20" sqref="J20"/>
    </sheetView>
  </sheetViews>
  <sheetFormatPr defaultRowHeight="14.5" x14ac:dyDescent="0.35"/>
  <sheetData>
    <row r="1" spans="1:14" x14ac:dyDescent="0.35">
      <c r="A1">
        <v>2011</v>
      </c>
    </row>
    <row r="2" spans="1:14" ht="31.5" customHeight="1" x14ac:dyDescent="0.35">
      <c r="B2" s="4" t="s">
        <v>66</v>
      </c>
      <c r="C2" s="4" t="s">
        <v>13</v>
      </c>
    </row>
    <row r="3" spans="1:14" ht="11.25" customHeight="1" x14ac:dyDescent="0.35">
      <c r="A3" s="3" t="s">
        <v>67</v>
      </c>
      <c r="B3" s="3" t="s">
        <v>66</v>
      </c>
      <c r="C3" s="66" t="s">
        <v>69</v>
      </c>
      <c r="D3" s="3" t="s">
        <v>1</v>
      </c>
      <c r="E3" s="3" t="s">
        <v>70</v>
      </c>
      <c r="F3" s="3" t="s">
        <v>69</v>
      </c>
      <c r="G3" s="68" t="s">
        <v>18</v>
      </c>
      <c r="H3" s="3" t="s">
        <v>70</v>
      </c>
      <c r="I3" s="66" t="s">
        <v>69</v>
      </c>
      <c r="J3" s="68" t="s">
        <v>9</v>
      </c>
      <c r="K3" s="3" t="s">
        <v>68</v>
      </c>
      <c r="L3" s="66" t="s">
        <v>13</v>
      </c>
      <c r="N3" s="3" t="s">
        <v>73</v>
      </c>
    </row>
    <row r="4" spans="1:14" x14ac:dyDescent="0.35">
      <c r="A4" s="76" t="s">
        <v>74</v>
      </c>
      <c r="C4" s="67"/>
      <c r="D4" s="1">
        <v>1.25</v>
      </c>
      <c r="E4" s="83">
        <v>2</v>
      </c>
      <c r="F4" s="84">
        <v>3</v>
      </c>
      <c r="G4" s="69">
        <v>1.24999999999999</v>
      </c>
      <c r="H4" s="72">
        <v>2</v>
      </c>
      <c r="I4" s="71">
        <v>3</v>
      </c>
      <c r="J4" s="69">
        <v>0.25</v>
      </c>
      <c r="K4" s="10">
        <v>2</v>
      </c>
      <c r="L4" s="71">
        <v>3</v>
      </c>
      <c r="M4" s="74">
        <v>2011</v>
      </c>
      <c r="N4">
        <f>F4+F5+F6+F7+I4+I5+I6+I7+K4+L4+L5+L6+L7+H21+H22+H23+H25+H24+H26+H27+H20</f>
        <v>54</v>
      </c>
    </row>
    <row r="5" spans="1:14" ht="11.25" customHeight="1" x14ac:dyDescent="0.35">
      <c r="A5" s="1">
        <v>0.66666666666666696</v>
      </c>
      <c r="B5" s="75">
        <v>3</v>
      </c>
      <c r="C5" s="67"/>
      <c r="D5" s="1">
        <v>1.2916666666666701</v>
      </c>
      <c r="E5" s="85">
        <v>2</v>
      </c>
      <c r="F5" s="84">
        <v>3</v>
      </c>
      <c r="G5" s="69">
        <v>0.29166666666666669</v>
      </c>
      <c r="H5" s="72">
        <v>2</v>
      </c>
      <c r="I5" s="71">
        <v>3</v>
      </c>
      <c r="J5" s="69">
        <v>0.29166666666666669</v>
      </c>
      <c r="K5" s="72">
        <v>2</v>
      </c>
      <c r="L5" s="71">
        <v>3</v>
      </c>
      <c r="M5" s="72" t="s">
        <v>72</v>
      </c>
      <c r="N5">
        <f>K5+K6+K7+K8+K9+K10+K11+K12+K13+H20+H19+H18+H17+H16+H15+H14+H12+H13+H11+H10+H8+H9+H7+H6+H5+H4+E5+E6+E7+E8+E9+E10+E11+E12+E13+E15+E14+E16+E17+E18+E19+E20+E21+E22+E23+E24+E25+E26+E27+B5+B6+B7+B8+B9+B11+B10-H20</f>
        <v>134</v>
      </c>
    </row>
    <row r="6" spans="1:14" ht="11.25" customHeight="1" x14ac:dyDescent="0.35">
      <c r="A6" s="1">
        <v>0.70833333333333304</v>
      </c>
      <c r="B6" s="75">
        <v>3</v>
      </c>
      <c r="C6" s="67"/>
      <c r="D6" s="1">
        <v>1.3333333333333299</v>
      </c>
      <c r="E6" s="85">
        <v>2</v>
      </c>
      <c r="F6" s="84">
        <v>3</v>
      </c>
      <c r="G6" s="69">
        <v>0.33333333333333331</v>
      </c>
      <c r="H6" s="72">
        <v>2</v>
      </c>
      <c r="I6" s="71">
        <v>3</v>
      </c>
      <c r="J6" s="69">
        <v>0.33333333333333331</v>
      </c>
      <c r="K6" s="72">
        <v>2</v>
      </c>
      <c r="L6" s="71">
        <v>3</v>
      </c>
      <c r="M6" s="73" t="s">
        <v>81</v>
      </c>
      <c r="N6">
        <f>B12+B13+B14+B15+B16+B17+B18+E4</f>
        <v>16</v>
      </c>
    </row>
    <row r="7" spans="1:14" ht="11.25" customHeight="1" x14ac:dyDescent="0.35">
      <c r="A7" s="1">
        <v>0.75</v>
      </c>
      <c r="B7" s="75">
        <v>3</v>
      </c>
      <c r="C7" s="67"/>
      <c r="D7" s="1">
        <v>0.375</v>
      </c>
      <c r="E7" s="85">
        <v>2</v>
      </c>
      <c r="F7" s="84">
        <v>3</v>
      </c>
      <c r="G7" s="69">
        <v>0.375</v>
      </c>
      <c r="H7" s="72">
        <v>2</v>
      </c>
      <c r="I7" s="71">
        <v>3</v>
      </c>
      <c r="J7" s="69">
        <v>0.375</v>
      </c>
      <c r="K7" s="72">
        <v>2</v>
      </c>
      <c r="L7" s="71">
        <v>3</v>
      </c>
    </row>
    <row r="8" spans="1:14" ht="11.25" customHeight="1" x14ac:dyDescent="0.35">
      <c r="A8" s="1">
        <v>0.79166666666666696</v>
      </c>
      <c r="B8" s="75">
        <v>3</v>
      </c>
      <c r="C8" s="67"/>
      <c r="D8" s="1">
        <v>0.41666666666666702</v>
      </c>
      <c r="E8" s="82">
        <v>3</v>
      </c>
      <c r="G8" s="69">
        <v>0.41666666666666702</v>
      </c>
      <c r="H8" s="72">
        <v>2</v>
      </c>
      <c r="I8" s="67"/>
      <c r="J8" s="69">
        <v>0.41666666666666702</v>
      </c>
      <c r="K8" s="72">
        <v>2</v>
      </c>
      <c r="L8" s="67"/>
    </row>
    <row r="9" spans="1:14" ht="11.25" customHeight="1" x14ac:dyDescent="0.35">
      <c r="A9" s="1">
        <v>0.83333333333333304</v>
      </c>
      <c r="B9" s="75">
        <v>3</v>
      </c>
      <c r="C9" s="67"/>
      <c r="D9" s="1">
        <v>0.45833333333333398</v>
      </c>
      <c r="E9" s="82">
        <v>3</v>
      </c>
      <c r="G9" s="69">
        <v>0.45833333333333398</v>
      </c>
      <c r="H9" s="72">
        <v>2</v>
      </c>
      <c r="I9" s="67"/>
      <c r="J9" s="69">
        <v>0.45833333333333398</v>
      </c>
      <c r="K9" s="72">
        <v>2</v>
      </c>
      <c r="L9" s="67"/>
    </row>
    <row r="10" spans="1:14" ht="11.25" customHeight="1" x14ac:dyDescent="0.35">
      <c r="A10" s="1">
        <v>0.875</v>
      </c>
      <c r="B10" s="75">
        <v>3</v>
      </c>
      <c r="C10" s="67"/>
      <c r="D10" s="1">
        <v>0.5</v>
      </c>
      <c r="E10" s="82">
        <v>3</v>
      </c>
      <c r="G10" s="69">
        <v>0.5</v>
      </c>
      <c r="H10" s="72">
        <v>2</v>
      </c>
      <c r="I10" s="67"/>
      <c r="J10" s="69">
        <v>0.5</v>
      </c>
      <c r="K10" s="72">
        <v>2</v>
      </c>
      <c r="L10" s="67"/>
    </row>
    <row r="11" spans="1:14" ht="11.25" customHeight="1" x14ac:dyDescent="0.35">
      <c r="A11" s="1">
        <v>0.91666666666666596</v>
      </c>
      <c r="B11" s="75">
        <v>3</v>
      </c>
      <c r="C11" s="67"/>
      <c r="D11" s="1">
        <v>0.54166666666666696</v>
      </c>
      <c r="E11" s="82">
        <v>3</v>
      </c>
      <c r="G11" s="69">
        <v>0.54166666666666696</v>
      </c>
      <c r="H11" s="72">
        <v>2</v>
      </c>
      <c r="I11" s="67"/>
      <c r="J11" s="69">
        <v>0.54166666666666696</v>
      </c>
      <c r="K11" s="72">
        <v>5</v>
      </c>
      <c r="L11" s="67"/>
    </row>
    <row r="12" spans="1:14" x14ac:dyDescent="0.35">
      <c r="A12" s="1">
        <v>0.95833333333333304</v>
      </c>
      <c r="B12" s="81">
        <v>2</v>
      </c>
      <c r="C12" s="67"/>
      <c r="D12" s="1">
        <v>0.58333333333333304</v>
      </c>
      <c r="E12" s="82">
        <v>3</v>
      </c>
      <c r="G12" s="69">
        <v>0.58333333333333304</v>
      </c>
      <c r="H12" s="72">
        <v>2</v>
      </c>
      <c r="I12" s="67"/>
      <c r="J12" s="69">
        <v>0.58333333333333304</v>
      </c>
      <c r="K12" s="72">
        <v>5</v>
      </c>
      <c r="L12" s="67"/>
    </row>
    <row r="13" spans="1:14" x14ac:dyDescent="0.35">
      <c r="A13" s="1">
        <v>1</v>
      </c>
      <c r="B13" s="81">
        <v>2</v>
      </c>
      <c r="C13" s="67"/>
      <c r="D13" s="1">
        <v>0.625</v>
      </c>
      <c r="E13" s="82">
        <v>3</v>
      </c>
      <c r="G13" s="69">
        <v>0.625</v>
      </c>
      <c r="H13" s="72">
        <v>2</v>
      </c>
      <c r="I13" s="67"/>
      <c r="J13" s="69">
        <v>0.625</v>
      </c>
      <c r="K13" s="72">
        <v>5</v>
      </c>
      <c r="L13" s="67"/>
    </row>
    <row r="14" spans="1:14" x14ac:dyDescent="0.35">
      <c r="A14" s="1">
        <v>1.0416666666666701</v>
      </c>
      <c r="B14" s="81">
        <v>2</v>
      </c>
      <c r="C14" s="67"/>
      <c r="D14" s="1">
        <v>0.66666666666666696</v>
      </c>
      <c r="E14" s="72">
        <v>3</v>
      </c>
      <c r="G14" s="69">
        <v>0.66666666666666696</v>
      </c>
      <c r="H14" s="72">
        <v>2</v>
      </c>
      <c r="I14" s="67"/>
      <c r="J14" s="69"/>
      <c r="L14" s="67"/>
    </row>
    <row r="15" spans="1:14" x14ac:dyDescent="0.35">
      <c r="A15" s="1">
        <v>1.0833333333333299</v>
      </c>
      <c r="B15" s="81">
        <v>2</v>
      </c>
      <c r="C15" s="67"/>
      <c r="D15" s="1">
        <v>0.70833333333333304</v>
      </c>
      <c r="E15" s="72">
        <v>3</v>
      </c>
      <c r="G15" s="69">
        <v>0.70833333333333304</v>
      </c>
      <c r="H15" s="72">
        <v>2</v>
      </c>
      <c r="I15" s="67"/>
      <c r="J15" s="69"/>
      <c r="L15" s="67"/>
    </row>
    <row r="16" spans="1:14" x14ac:dyDescent="0.35">
      <c r="A16" s="1">
        <v>1.125</v>
      </c>
      <c r="B16" s="81">
        <v>2</v>
      </c>
      <c r="C16" s="67"/>
      <c r="D16" s="1">
        <v>0.75</v>
      </c>
      <c r="E16" s="72">
        <v>2</v>
      </c>
      <c r="G16" s="69">
        <v>0.75</v>
      </c>
      <c r="H16" s="72">
        <v>2</v>
      </c>
      <c r="I16" s="67"/>
      <c r="J16" s="70"/>
      <c r="L16" s="67"/>
    </row>
    <row r="17" spans="1:13" x14ac:dyDescent="0.35">
      <c r="A17" s="1">
        <v>1.1666666666666701</v>
      </c>
      <c r="B17" s="81">
        <v>2</v>
      </c>
      <c r="C17" s="67"/>
      <c r="D17" s="1">
        <v>0.79166666666666696</v>
      </c>
      <c r="E17" s="72">
        <v>2</v>
      </c>
      <c r="G17" s="69">
        <v>0.79166666666666696</v>
      </c>
      <c r="H17" s="72">
        <v>2</v>
      </c>
      <c r="I17" s="67"/>
      <c r="J17" s="70"/>
      <c r="L17" s="67"/>
    </row>
    <row r="18" spans="1:13" x14ac:dyDescent="0.35">
      <c r="A18" s="1">
        <v>1.2083333333333299</v>
      </c>
      <c r="B18" s="81">
        <v>2</v>
      </c>
      <c r="C18" s="67"/>
      <c r="D18" s="1">
        <v>0.83333333333333304</v>
      </c>
      <c r="E18" s="72">
        <v>2</v>
      </c>
      <c r="G18" s="69">
        <v>0.83333333333333304</v>
      </c>
      <c r="H18" s="72">
        <v>2</v>
      </c>
      <c r="I18" s="67"/>
      <c r="J18" s="70"/>
      <c r="L18" s="67"/>
    </row>
    <row r="19" spans="1:13" x14ac:dyDescent="0.35">
      <c r="A19" s="1"/>
      <c r="C19" s="67"/>
      <c r="D19" s="1">
        <v>0.875</v>
      </c>
      <c r="E19" s="72">
        <v>2</v>
      </c>
      <c r="G19" s="69">
        <v>0.875</v>
      </c>
      <c r="H19" s="72">
        <v>2</v>
      </c>
      <c r="I19" s="67"/>
      <c r="J19" s="70"/>
      <c r="L19" s="67"/>
    </row>
    <row r="20" spans="1:13" x14ac:dyDescent="0.35">
      <c r="C20" s="67"/>
      <c r="D20" s="1">
        <v>0.91666666666666596</v>
      </c>
      <c r="E20" s="72">
        <v>2</v>
      </c>
      <c r="G20" s="69">
        <v>0.91666666666666596</v>
      </c>
      <c r="H20" s="10">
        <v>2</v>
      </c>
      <c r="I20" s="67"/>
      <c r="J20" s="70"/>
      <c r="L20" s="67"/>
    </row>
    <row r="21" spans="1:13" x14ac:dyDescent="0.35">
      <c r="C21" s="67"/>
      <c r="D21" s="1">
        <v>0.95833333333333404</v>
      </c>
      <c r="E21" s="72">
        <v>2</v>
      </c>
      <c r="G21" s="69">
        <v>0.95833333333333004</v>
      </c>
      <c r="H21" s="10">
        <v>2</v>
      </c>
      <c r="I21" s="67"/>
      <c r="J21" s="70"/>
      <c r="L21" s="67"/>
    </row>
    <row r="22" spans="1:13" x14ac:dyDescent="0.35">
      <c r="C22" s="67"/>
      <c r="D22" s="1">
        <v>1</v>
      </c>
      <c r="E22" s="72">
        <v>2</v>
      </c>
      <c r="G22" s="69">
        <v>0.999999999999996</v>
      </c>
      <c r="H22" s="10">
        <v>2</v>
      </c>
      <c r="I22" s="67"/>
      <c r="J22" s="70"/>
      <c r="L22" s="67"/>
    </row>
    <row r="23" spans="1:13" x14ac:dyDescent="0.35">
      <c r="C23" s="67"/>
      <c r="D23" s="1">
        <v>1.0416666666666701</v>
      </c>
      <c r="E23" s="72">
        <v>2</v>
      </c>
      <c r="G23" s="69">
        <v>1.0416666666666601</v>
      </c>
      <c r="H23" s="10">
        <v>2</v>
      </c>
      <c r="I23" s="67"/>
      <c r="J23" s="70"/>
      <c r="L23" s="67"/>
    </row>
    <row r="24" spans="1:13" x14ac:dyDescent="0.35">
      <c r="C24" s="67"/>
      <c r="D24" s="1">
        <v>1.0833333333333399</v>
      </c>
      <c r="E24" s="72">
        <v>2</v>
      </c>
      <c r="G24" s="69">
        <v>1.0833333333333299</v>
      </c>
      <c r="H24" s="10">
        <v>2</v>
      </c>
      <c r="I24" s="67"/>
      <c r="J24" s="70"/>
      <c r="L24" s="67"/>
    </row>
    <row r="25" spans="1:13" x14ac:dyDescent="0.35">
      <c r="C25" s="67"/>
      <c r="D25" s="1">
        <v>1.125</v>
      </c>
      <c r="E25" s="72">
        <v>2</v>
      </c>
      <c r="G25" s="69">
        <v>1.12499999999999</v>
      </c>
      <c r="H25" s="10">
        <v>2</v>
      </c>
      <c r="I25" s="67"/>
      <c r="J25" s="70"/>
      <c r="L25" s="67"/>
    </row>
    <row r="26" spans="1:13" x14ac:dyDescent="0.35">
      <c r="C26" s="67"/>
      <c r="D26" s="1">
        <v>1.1666666666666701</v>
      </c>
      <c r="E26" s="72">
        <v>2</v>
      </c>
      <c r="G26" s="69">
        <v>1.1666666666666601</v>
      </c>
      <c r="H26" s="10">
        <v>2</v>
      </c>
      <c r="I26" s="67"/>
      <c r="J26" s="70"/>
      <c r="L26" s="67"/>
    </row>
    <row r="27" spans="1:13" x14ac:dyDescent="0.35">
      <c r="C27" s="67"/>
      <c r="D27" s="1">
        <v>1.2083333333333399</v>
      </c>
      <c r="E27" s="72">
        <v>2</v>
      </c>
      <c r="G27" s="69">
        <v>1.2083333333333299</v>
      </c>
      <c r="H27" s="10">
        <v>2</v>
      </c>
      <c r="I27" s="67"/>
      <c r="J27" s="70"/>
      <c r="L27" s="67"/>
      <c r="M27">
        <f>SUM(B29:L29)</f>
        <v>204</v>
      </c>
    </row>
    <row r="28" spans="1:13" x14ac:dyDescent="0.35">
      <c r="C28" s="67"/>
      <c r="G28" s="70"/>
      <c r="I28" s="67"/>
      <c r="J28" s="70"/>
      <c r="L28" s="67"/>
    </row>
    <row r="29" spans="1:13" x14ac:dyDescent="0.35">
      <c r="A29" t="s">
        <v>71</v>
      </c>
      <c r="B29">
        <f>SUM(B4:B28)</f>
        <v>35</v>
      </c>
      <c r="C29" s="67">
        <f t="shared" ref="C29" si="0">SUM(C5:C28)</f>
        <v>0</v>
      </c>
      <c r="E29">
        <f>SUM(E4:E28)</f>
        <v>56</v>
      </c>
      <c r="F29">
        <f>SUM(F4:F28)</f>
        <v>12</v>
      </c>
      <c r="G29" s="70"/>
      <c r="H29">
        <f>SUM(H4:H28)</f>
        <v>48</v>
      </c>
      <c r="I29" s="67">
        <f>SUM(I4:I28)</f>
        <v>12</v>
      </c>
      <c r="J29" s="70"/>
      <c r="K29">
        <f>SUM(K4:K28)</f>
        <v>29</v>
      </c>
      <c r="L29" s="67">
        <f>SUM(L4:L28)</f>
        <v>12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2DAB-7C88-4562-8F7D-B6A0478C07D1}">
  <dimension ref="A1:J22"/>
  <sheetViews>
    <sheetView workbookViewId="0">
      <selection activeCell="D29" sqref="A1:XFD1048576"/>
    </sheetView>
  </sheetViews>
  <sheetFormatPr defaultRowHeight="14.5" x14ac:dyDescent="0.35"/>
  <cols>
    <col min="1" max="1" width="18.81640625" bestFit="1" customWidth="1"/>
    <col min="3" max="3" width="12.7265625" bestFit="1" customWidth="1"/>
    <col min="4" max="4" width="12.7265625" customWidth="1"/>
    <col min="6" max="6" width="10.453125" bestFit="1" customWidth="1"/>
  </cols>
  <sheetData>
    <row r="1" spans="1:10" ht="15" thickBot="1" x14ac:dyDescent="0.4">
      <c r="A1" t="s">
        <v>19</v>
      </c>
    </row>
    <row r="2" spans="1:10" ht="15" thickBot="1" x14ac:dyDescent="0.4">
      <c r="A2" s="30"/>
      <c r="B2" s="31"/>
      <c r="C2" s="31" t="s">
        <v>23</v>
      </c>
      <c r="D2" s="31"/>
      <c r="E2" s="31" t="s">
        <v>22</v>
      </c>
      <c r="F2" s="32"/>
    </row>
    <row r="3" spans="1:10" x14ac:dyDescent="0.35">
      <c r="A3" s="15" t="s">
        <v>20</v>
      </c>
      <c r="B3" s="11">
        <v>2013</v>
      </c>
      <c r="C3" s="11">
        <v>50</v>
      </c>
      <c r="D3" s="11">
        <v>0</v>
      </c>
      <c r="E3" s="11">
        <v>700</v>
      </c>
      <c r="F3" s="25">
        <f>D3*E3</f>
        <v>0</v>
      </c>
    </row>
    <row r="4" spans="1:10" x14ac:dyDescent="0.35">
      <c r="A4" s="16" t="s">
        <v>20</v>
      </c>
      <c r="B4" s="7">
        <v>2012</v>
      </c>
      <c r="C4" s="7">
        <v>40</v>
      </c>
      <c r="D4" s="12">
        <v>0</v>
      </c>
      <c r="E4" s="12">
        <v>700</v>
      </c>
      <c r="F4" s="26">
        <f t="shared" ref="F4:F11" si="0">D4*E4</f>
        <v>0</v>
      </c>
    </row>
    <row r="5" spans="1:10" x14ac:dyDescent="0.35">
      <c r="A5" s="17" t="s">
        <v>21</v>
      </c>
      <c r="B5" s="13">
        <v>2011</v>
      </c>
      <c r="C5" s="6">
        <v>18</v>
      </c>
      <c r="D5" s="14">
        <v>2</v>
      </c>
      <c r="E5" s="14">
        <v>2475</v>
      </c>
      <c r="F5" s="27">
        <f t="shared" si="0"/>
        <v>4950</v>
      </c>
    </row>
    <row r="6" spans="1:10" x14ac:dyDescent="0.35">
      <c r="A6" s="17" t="s">
        <v>21</v>
      </c>
      <c r="B6" s="13">
        <v>2010</v>
      </c>
      <c r="C6" s="6">
        <v>31</v>
      </c>
      <c r="D6" s="14">
        <v>3</v>
      </c>
      <c r="E6" s="14">
        <v>2475</v>
      </c>
      <c r="F6" s="27">
        <f t="shared" si="0"/>
        <v>7425</v>
      </c>
    </row>
    <row r="7" spans="1:10" x14ac:dyDescent="0.35">
      <c r="A7" s="17" t="s">
        <v>21</v>
      </c>
      <c r="B7" s="13">
        <v>2009</v>
      </c>
      <c r="C7" s="6">
        <v>33</v>
      </c>
      <c r="D7" s="14">
        <v>3</v>
      </c>
      <c r="E7" s="14">
        <v>2475</v>
      </c>
      <c r="F7" s="27">
        <f t="shared" si="0"/>
        <v>7425</v>
      </c>
    </row>
    <row r="8" spans="1:10" x14ac:dyDescent="0.35">
      <c r="A8" s="17" t="s">
        <v>21</v>
      </c>
      <c r="B8" s="13">
        <v>2008</v>
      </c>
      <c r="C8" s="6">
        <v>32</v>
      </c>
      <c r="D8" s="14">
        <v>3</v>
      </c>
      <c r="E8" s="14">
        <v>2475</v>
      </c>
      <c r="F8" s="27">
        <f t="shared" si="0"/>
        <v>7425</v>
      </c>
    </row>
    <row r="9" spans="1:10" x14ac:dyDescent="0.35">
      <c r="A9" s="17" t="s">
        <v>21</v>
      </c>
      <c r="B9" s="13">
        <v>2007</v>
      </c>
      <c r="C9" s="6">
        <v>20</v>
      </c>
      <c r="D9" s="14">
        <v>2</v>
      </c>
      <c r="E9" s="14">
        <v>2475</v>
      </c>
      <c r="F9" s="27">
        <f t="shared" si="0"/>
        <v>4950</v>
      </c>
    </row>
    <row r="10" spans="1:10" x14ac:dyDescent="0.35">
      <c r="A10" s="17" t="s">
        <v>21</v>
      </c>
      <c r="B10" s="13">
        <v>2006</v>
      </c>
      <c r="C10" s="6">
        <v>26</v>
      </c>
      <c r="D10" s="14">
        <v>2</v>
      </c>
      <c r="E10" s="14">
        <v>2475</v>
      </c>
      <c r="F10" s="27">
        <f t="shared" si="0"/>
        <v>4950</v>
      </c>
    </row>
    <row r="11" spans="1:10" ht="15" thickBot="1" x14ac:dyDescent="0.4">
      <c r="A11" s="18" t="s">
        <v>21</v>
      </c>
      <c r="B11" s="19">
        <v>2005</v>
      </c>
      <c r="C11" s="20">
        <v>25</v>
      </c>
      <c r="D11" s="21">
        <v>2</v>
      </c>
      <c r="E11" s="21">
        <v>2475</v>
      </c>
      <c r="F11" s="28">
        <f t="shared" si="0"/>
        <v>4950</v>
      </c>
    </row>
    <row r="12" spans="1:10" ht="15" thickBot="1" x14ac:dyDescent="0.4">
      <c r="A12" s="22"/>
      <c r="B12" s="23"/>
      <c r="C12" s="23">
        <f>SUM(C3:C11)</f>
        <v>275</v>
      </c>
      <c r="D12" s="24"/>
      <c r="E12" s="24"/>
      <c r="F12" s="29">
        <f>SUM(F3:F11)</f>
        <v>42075</v>
      </c>
    </row>
    <row r="15" spans="1:10" x14ac:dyDescent="0.35">
      <c r="A15" t="s">
        <v>25</v>
      </c>
      <c r="B15">
        <f>'Eriksdal - logi'!Q63</f>
        <v>287</v>
      </c>
      <c r="D15" s="9">
        <f>$A$22*B15</f>
        <v>22058.07002561913</v>
      </c>
      <c r="E15">
        <v>13000</v>
      </c>
      <c r="F15">
        <f>B15*J15</f>
        <v>13898.305084745763</v>
      </c>
      <c r="J15">
        <f>20000/(B15+B16)</f>
        <v>48.426150121065376</v>
      </c>
    </row>
    <row r="16" spans="1:10" x14ac:dyDescent="0.35">
      <c r="A16" t="s">
        <v>26</v>
      </c>
      <c r="B16">
        <f>'Kavelbro - logi'!D63</f>
        <v>126</v>
      </c>
      <c r="D16" s="9">
        <f t="shared" ref="D16:D21" si="1">$A$22*B16</f>
        <v>9684.0307429547393</v>
      </c>
      <c r="E16">
        <v>7000</v>
      </c>
      <c r="F16">
        <f>B16*J15</f>
        <v>6101.6949152542375</v>
      </c>
    </row>
    <row r="17" spans="1:4" x14ac:dyDescent="0.35">
      <c r="A17" t="s">
        <v>27</v>
      </c>
      <c r="B17">
        <f>Idrottshallen!E50</f>
        <v>140</v>
      </c>
      <c r="C17" t="s">
        <v>31</v>
      </c>
      <c r="D17" s="9">
        <f t="shared" si="1"/>
        <v>10760.0341588386</v>
      </c>
    </row>
    <row r="18" spans="1:4" x14ac:dyDescent="0.35">
      <c r="A18" t="s">
        <v>28</v>
      </c>
      <c r="B18">
        <f>Fjärilshallen!G52</f>
        <v>258</v>
      </c>
      <c r="C18" t="s">
        <v>32</v>
      </c>
      <c r="D18" s="9">
        <f t="shared" si="1"/>
        <v>19829.205807002563</v>
      </c>
    </row>
    <row r="19" spans="1:4" x14ac:dyDescent="0.35">
      <c r="A19" t="s">
        <v>29</v>
      </c>
      <c r="B19">
        <f>'Trädgårdsstaden - hallen'!G50</f>
        <v>216</v>
      </c>
      <c r="C19" t="s">
        <v>33</v>
      </c>
      <c r="D19" s="9">
        <f t="shared" si="1"/>
        <v>16601.195559350981</v>
      </c>
    </row>
    <row r="20" spans="1:4" x14ac:dyDescent="0.35">
      <c r="A20" t="s">
        <v>30</v>
      </c>
      <c r="B20">
        <f>Skövdehem!E50</f>
        <v>144</v>
      </c>
      <c r="C20">
        <v>2007</v>
      </c>
      <c r="D20" s="9">
        <f t="shared" si="1"/>
        <v>11067.463706233988</v>
      </c>
    </row>
    <row r="21" spans="1:4" x14ac:dyDescent="0.35">
      <c r="B21">
        <f>SUM(B15:B20)</f>
        <v>1171</v>
      </c>
      <c r="D21" s="9">
        <f t="shared" si="1"/>
        <v>90000</v>
      </c>
    </row>
    <row r="22" spans="1:4" x14ac:dyDescent="0.35">
      <c r="A22">
        <f>90000/B21</f>
        <v>76.857386848847142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58BA-9532-4220-8C89-ABAB94129561}">
  <dimension ref="A1:J22"/>
  <sheetViews>
    <sheetView workbookViewId="0">
      <selection activeCell="E29" sqref="A1:XFD1048576"/>
    </sheetView>
  </sheetViews>
  <sheetFormatPr defaultRowHeight="14.5" x14ac:dyDescent="0.35"/>
  <cols>
    <col min="1" max="1" width="18.81640625" bestFit="1" customWidth="1"/>
    <col min="3" max="4" width="12.7265625" customWidth="1"/>
    <col min="5" max="5" width="9.1796875" customWidth="1"/>
    <col min="6" max="6" width="10.453125" customWidth="1"/>
    <col min="7" max="7" width="21.453125" customWidth="1"/>
  </cols>
  <sheetData>
    <row r="1" spans="1:10" ht="15" thickBot="1" x14ac:dyDescent="0.4">
      <c r="A1" t="s">
        <v>34</v>
      </c>
    </row>
    <row r="2" spans="1:10" ht="15" thickBot="1" x14ac:dyDescent="0.4">
      <c r="A2" s="30"/>
      <c r="B2" s="31"/>
      <c r="C2" s="31" t="s">
        <v>23</v>
      </c>
      <c r="D2" s="31"/>
      <c r="E2" s="31" t="s">
        <v>22</v>
      </c>
      <c r="F2" s="32"/>
      <c r="G2" s="39" t="s">
        <v>35</v>
      </c>
    </row>
    <row r="3" spans="1:10" x14ac:dyDescent="0.35">
      <c r="A3" s="15" t="s">
        <v>20</v>
      </c>
      <c r="B3" s="11">
        <v>2014</v>
      </c>
      <c r="C3" s="11"/>
      <c r="D3" s="11">
        <v>0</v>
      </c>
      <c r="E3" s="11">
        <v>700</v>
      </c>
      <c r="F3" s="25">
        <f>D3*E3</f>
        <v>0</v>
      </c>
      <c r="G3" s="37"/>
    </row>
    <row r="4" spans="1:10" x14ac:dyDescent="0.35">
      <c r="A4" s="16" t="s">
        <v>20</v>
      </c>
      <c r="B4" s="7">
        <v>2013</v>
      </c>
      <c r="C4" s="35">
        <v>50</v>
      </c>
      <c r="D4" s="7">
        <v>0</v>
      </c>
      <c r="E4" s="7">
        <v>700</v>
      </c>
      <c r="F4" s="26">
        <f t="shared" ref="F4:F11" si="0">D4*E4</f>
        <v>0</v>
      </c>
      <c r="G4" s="37"/>
    </row>
    <row r="5" spans="1:10" x14ac:dyDescent="0.35">
      <c r="A5" s="17" t="s">
        <v>21</v>
      </c>
      <c r="B5" s="13">
        <v>2012</v>
      </c>
      <c r="C5" s="35">
        <v>40</v>
      </c>
      <c r="D5" s="14">
        <v>2</v>
      </c>
      <c r="E5" s="14">
        <v>2475</v>
      </c>
      <c r="F5" s="27">
        <f t="shared" si="0"/>
        <v>4950</v>
      </c>
      <c r="G5" s="37" t="s">
        <v>28</v>
      </c>
    </row>
    <row r="6" spans="1:10" x14ac:dyDescent="0.35">
      <c r="A6" s="17" t="s">
        <v>21</v>
      </c>
      <c r="B6" s="13">
        <v>2011</v>
      </c>
      <c r="C6" s="35">
        <v>18</v>
      </c>
      <c r="D6" s="14">
        <v>3</v>
      </c>
      <c r="E6" s="14">
        <v>2475</v>
      </c>
      <c r="F6" s="27">
        <f t="shared" si="0"/>
        <v>7425</v>
      </c>
      <c r="G6" s="37" t="s">
        <v>28</v>
      </c>
    </row>
    <row r="7" spans="1:10" x14ac:dyDescent="0.35">
      <c r="A7" s="17" t="s">
        <v>21</v>
      </c>
      <c r="B7" s="13">
        <v>2010</v>
      </c>
      <c r="C7" s="35">
        <v>31</v>
      </c>
      <c r="D7" s="14">
        <v>3</v>
      </c>
      <c r="E7" s="14">
        <v>2475</v>
      </c>
      <c r="F7" s="27">
        <f t="shared" si="0"/>
        <v>7425</v>
      </c>
      <c r="G7" s="37" t="s">
        <v>29</v>
      </c>
    </row>
    <row r="8" spans="1:10" x14ac:dyDescent="0.35">
      <c r="A8" s="17" t="s">
        <v>21</v>
      </c>
      <c r="B8" s="13">
        <v>2009</v>
      </c>
      <c r="C8" s="35">
        <v>33</v>
      </c>
      <c r="D8" s="14">
        <v>3</v>
      </c>
      <c r="E8" s="14">
        <v>2475</v>
      </c>
      <c r="F8" s="27">
        <f t="shared" si="0"/>
        <v>7425</v>
      </c>
      <c r="G8" s="37" t="s">
        <v>29</v>
      </c>
    </row>
    <row r="9" spans="1:10" x14ac:dyDescent="0.35">
      <c r="A9" s="17" t="s">
        <v>21</v>
      </c>
      <c r="B9" s="13">
        <v>2008</v>
      </c>
      <c r="C9" s="12">
        <v>27</v>
      </c>
      <c r="D9" s="14">
        <v>2</v>
      </c>
      <c r="E9" s="14">
        <v>2475</v>
      </c>
      <c r="F9" s="27">
        <f t="shared" si="0"/>
        <v>4950</v>
      </c>
      <c r="G9" s="37" t="s">
        <v>30</v>
      </c>
    </row>
    <row r="10" spans="1:10" x14ac:dyDescent="0.35">
      <c r="A10" s="17" t="s">
        <v>21</v>
      </c>
      <c r="B10" s="13">
        <v>2007</v>
      </c>
      <c r="C10" s="35">
        <v>26</v>
      </c>
      <c r="D10" s="14">
        <v>2</v>
      </c>
      <c r="E10" s="14">
        <v>2475</v>
      </c>
      <c r="F10" s="27">
        <f t="shared" si="0"/>
        <v>4950</v>
      </c>
      <c r="G10" s="37" t="s">
        <v>27</v>
      </c>
    </row>
    <row r="11" spans="1:10" ht="15" thickBot="1" x14ac:dyDescent="0.4">
      <c r="A11" s="18" t="s">
        <v>21</v>
      </c>
      <c r="B11" s="13">
        <v>2006</v>
      </c>
      <c r="C11" s="36">
        <v>25</v>
      </c>
      <c r="D11" s="21">
        <v>2</v>
      </c>
      <c r="E11" s="21">
        <v>2475</v>
      </c>
      <c r="F11" s="28">
        <f t="shared" si="0"/>
        <v>4950</v>
      </c>
      <c r="G11" s="37" t="s">
        <v>27</v>
      </c>
    </row>
    <row r="12" spans="1:10" ht="15" thickBot="1" x14ac:dyDescent="0.4">
      <c r="A12" s="22"/>
      <c r="B12" s="23"/>
      <c r="C12" s="23">
        <f>SUM(C3:C11)</f>
        <v>250</v>
      </c>
      <c r="D12" s="24"/>
      <c r="E12" s="24"/>
      <c r="F12" s="29">
        <f>SUM(F3:F11)</f>
        <v>42075</v>
      </c>
      <c r="G12" s="38"/>
    </row>
    <row r="15" spans="1:10" x14ac:dyDescent="0.35">
      <c r="A15" s="33" t="s">
        <v>25</v>
      </c>
      <c r="B15" s="33">
        <f>'Eriksdal - logi'!Q63</f>
        <v>287</v>
      </c>
      <c r="C15" s="33"/>
      <c r="D15" s="34">
        <f>$A$22*B15</f>
        <v>22058.07002561913</v>
      </c>
      <c r="E15">
        <v>13000</v>
      </c>
      <c r="F15">
        <f>B15*J15</f>
        <v>13898.305084745763</v>
      </c>
      <c r="J15">
        <f>20000/(B15+B16)</f>
        <v>48.426150121065376</v>
      </c>
    </row>
    <row r="16" spans="1:10" x14ac:dyDescent="0.35">
      <c r="A16" s="33" t="s">
        <v>26</v>
      </c>
      <c r="B16" s="33">
        <f>'Kavelbro - logi'!D63</f>
        <v>126</v>
      </c>
      <c r="C16" s="33"/>
      <c r="D16" s="34">
        <f t="shared" ref="D16:D21" si="1">$A$22*B16</f>
        <v>9684.0307429547393</v>
      </c>
      <c r="E16">
        <v>7000</v>
      </c>
      <c r="F16">
        <f>B16*J15</f>
        <v>6101.6949152542375</v>
      </c>
    </row>
    <row r="17" spans="1:4" x14ac:dyDescent="0.35">
      <c r="A17" t="s">
        <v>27</v>
      </c>
      <c r="B17">
        <f>Idrottshallen!E50</f>
        <v>140</v>
      </c>
      <c r="D17" s="9">
        <f t="shared" si="1"/>
        <v>10760.0341588386</v>
      </c>
    </row>
    <row r="18" spans="1:4" x14ac:dyDescent="0.35">
      <c r="A18" t="s">
        <v>28</v>
      </c>
      <c r="B18">
        <f>Fjärilshallen!G52</f>
        <v>258</v>
      </c>
      <c r="D18" s="9">
        <f t="shared" si="1"/>
        <v>19829.205807002563</v>
      </c>
    </row>
    <row r="19" spans="1:4" x14ac:dyDescent="0.35">
      <c r="A19" t="s">
        <v>29</v>
      </c>
      <c r="B19">
        <f>'Trädgårdsstaden - hallen'!G50</f>
        <v>216</v>
      </c>
      <c r="D19" s="9">
        <f t="shared" si="1"/>
        <v>16601.195559350981</v>
      </c>
    </row>
    <row r="20" spans="1:4" x14ac:dyDescent="0.35">
      <c r="A20" t="s">
        <v>30</v>
      </c>
      <c r="B20">
        <f>Skövdehem!E50</f>
        <v>144</v>
      </c>
      <c r="D20" s="9">
        <f t="shared" si="1"/>
        <v>11067.463706233988</v>
      </c>
    </row>
    <row r="21" spans="1:4" x14ac:dyDescent="0.35">
      <c r="B21">
        <f>SUM(B15:B20)</f>
        <v>1171</v>
      </c>
      <c r="D21" s="9">
        <f t="shared" si="1"/>
        <v>90000</v>
      </c>
    </row>
    <row r="22" spans="1:4" x14ac:dyDescent="0.35">
      <c r="A22">
        <f>90000/B21</f>
        <v>76.857386848847142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9EEC-AA91-4E36-A7E3-E57F671BC523}">
  <dimension ref="A1:G53"/>
  <sheetViews>
    <sheetView workbookViewId="0">
      <selection activeCell="E29" sqref="E29"/>
    </sheetView>
  </sheetViews>
  <sheetFormatPr defaultRowHeight="14.5" x14ac:dyDescent="0.35"/>
  <cols>
    <col min="2" max="7" width="16.26953125" customWidth="1"/>
  </cols>
  <sheetData>
    <row r="1" spans="1:7" x14ac:dyDescent="0.35">
      <c r="A1" t="s">
        <v>46</v>
      </c>
    </row>
    <row r="2" spans="1:7" s="4" customFormat="1" x14ac:dyDescent="0.3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</row>
    <row r="3" spans="1:7" x14ac:dyDescent="0.35">
      <c r="A3" s="3" t="s">
        <v>1</v>
      </c>
      <c r="B3" s="3"/>
      <c r="C3" s="3"/>
      <c r="D3" s="3"/>
      <c r="E3" s="3"/>
      <c r="F3" s="3"/>
      <c r="G3" s="3"/>
    </row>
    <row r="4" spans="1:7" x14ac:dyDescent="0.35">
      <c r="A4" s="1">
        <v>0.29166666666666669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</row>
    <row r="5" spans="1:7" x14ac:dyDescent="0.35">
      <c r="A5" s="1">
        <v>0.33333333333333331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</row>
    <row r="6" spans="1:7" x14ac:dyDescent="0.35">
      <c r="A6" s="1">
        <v>0.375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</row>
    <row r="7" spans="1:7" x14ac:dyDescent="0.35">
      <c r="A7" s="1">
        <v>0.41666666666666702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7" x14ac:dyDescent="0.35">
      <c r="A8" s="1">
        <v>0.45833333333333398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7" x14ac:dyDescent="0.35">
      <c r="A9" s="1">
        <v>0.5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</row>
    <row r="10" spans="1:7" x14ac:dyDescent="0.35">
      <c r="A10" s="1">
        <v>0.54166666666666696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7" x14ac:dyDescent="0.35">
      <c r="A11" s="1">
        <v>0.58333333333333304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7" x14ac:dyDescent="0.35">
      <c r="A12" s="1">
        <v>0.625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7" x14ac:dyDescent="0.35">
      <c r="A13" s="1">
        <v>0.66666666666666696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7" x14ac:dyDescent="0.35">
      <c r="A14" s="1">
        <v>0.70833333333333304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  <row r="15" spans="1:7" x14ac:dyDescent="0.35">
      <c r="A15" s="1">
        <v>0.75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</row>
    <row r="16" spans="1:7" x14ac:dyDescent="0.35">
      <c r="A16" s="1">
        <v>0.79166666666666696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</row>
    <row r="17" spans="1:7" x14ac:dyDescent="0.35">
      <c r="A17" s="1">
        <v>0.83333333333333304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</row>
    <row r="18" spans="1:7" x14ac:dyDescent="0.35">
      <c r="A18" s="1">
        <v>0.875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1:7" x14ac:dyDescent="0.35">
      <c r="A19" s="1">
        <v>0.91666666666666596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</row>
    <row r="20" spans="1:7" x14ac:dyDescent="0.35">
      <c r="A20" s="3" t="s">
        <v>18</v>
      </c>
      <c r="B20" s="3"/>
      <c r="C20" s="3"/>
      <c r="D20" s="3"/>
      <c r="E20" s="3"/>
      <c r="F20" s="3"/>
      <c r="G20" s="3"/>
    </row>
    <row r="21" spans="1:7" x14ac:dyDescent="0.35">
      <c r="A21" s="1">
        <v>0.29166666666666669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</row>
    <row r="22" spans="1:7" x14ac:dyDescent="0.35">
      <c r="A22" s="1">
        <v>0.33333333333333331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</row>
    <row r="23" spans="1:7" x14ac:dyDescent="0.35">
      <c r="A23" s="1">
        <v>0.375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</row>
    <row r="24" spans="1:7" x14ac:dyDescent="0.35">
      <c r="A24" s="1">
        <v>0.41666666666666702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</row>
    <row r="25" spans="1:7" x14ac:dyDescent="0.35">
      <c r="A25" s="1">
        <v>0.45833333333333398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7" x14ac:dyDescent="0.35">
      <c r="A26" s="1">
        <v>0.5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35">
      <c r="A27" s="1">
        <v>0.54166666666666696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7" x14ac:dyDescent="0.35">
      <c r="A28" s="1">
        <v>0.58333333333333304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7" x14ac:dyDescent="0.35">
      <c r="A29" s="1">
        <v>0.625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7" x14ac:dyDescent="0.35">
      <c r="A30" s="1">
        <v>0.66666666666666696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35">
      <c r="A31" s="1">
        <v>0.70833333333333304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35">
      <c r="A32" s="1">
        <v>0.75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35">
      <c r="A33" s="1">
        <v>0.79166666666666696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35">
      <c r="A34" s="1">
        <v>0.83333333333333304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35">
      <c r="A35" s="1">
        <v>0.875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35">
      <c r="A36" s="1">
        <v>0.91666666666666596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</row>
    <row r="37" spans="1:7" x14ac:dyDescent="0.35">
      <c r="A37" s="3" t="s">
        <v>9</v>
      </c>
      <c r="B37" s="3"/>
      <c r="C37" s="3"/>
      <c r="D37" s="3"/>
      <c r="E37" s="3"/>
      <c r="F37" s="3"/>
      <c r="G37" s="3"/>
    </row>
    <row r="38" spans="1:7" x14ac:dyDescent="0.35">
      <c r="A38" s="1">
        <v>0.29166666666666669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35">
      <c r="A39" s="1">
        <v>0.33333333333333331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35">
      <c r="A40" s="1">
        <v>0.375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35">
      <c r="A41" s="1">
        <v>0.41666666666666702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35">
      <c r="A42" s="1">
        <v>0.45833333333333398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s="1">
        <v>0.5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35">
      <c r="A44" s="1">
        <v>0.54166666666666696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35">
      <c r="A45" s="1">
        <v>0.58333333333333304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35">
      <c r="A46" s="1">
        <v>0.625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</row>
    <row r="47" spans="1:7" x14ac:dyDescent="0.35">
      <c r="A47" s="1">
        <v>0.66666666666666696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</row>
    <row r="48" spans="1:7" x14ac:dyDescent="0.35">
      <c r="A48" s="1">
        <v>0.70833333333333337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</row>
    <row r="52" spans="7:7" x14ac:dyDescent="0.35">
      <c r="G52">
        <f>SUM(B4:G48)</f>
        <v>258</v>
      </c>
    </row>
    <row r="53" spans="7:7" x14ac:dyDescent="0.35">
      <c r="G53">
        <f>G52/25</f>
        <v>10.32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3A5E-E1D6-49BA-9C16-2E484134A904}">
  <dimension ref="A1:L47"/>
  <sheetViews>
    <sheetView workbookViewId="0">
      <selection activeCell="K22" sqref="K22"/>
    </sheetView>
  </sheetViews>
  <sheetFormatPr defaultRowHeight="14.5" x14ac:dyDescent="0.35"/>
  <cols>
    <col min="2" max="7" width="12.81640625" customWidth="1"/>
    <col min="9" max="9" width="17.7265625" bestFit="1" customWidth="1"/>
  </cols>
  <sheetData>
    <row r="1" spans="1:12" x14ac:dyDescent="0.35">
      <c r="A1" s="4" t="s">
        <v>36</v>
      </c>
    </row>
    <row r="2" spans="1:12" s="4" customFormat="1" x14ac:dyDescent="0.3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  <c r="I2" s="4" t="s">
        <v>37</v>
      </c>
    </row>
    <row r="3" spans="1:12" x14ac:dyDescent="0.35">
      <c r="A3" s="3" t="s">
        <v>42</v>
      </c>
      <c r="B3" s="3"/>
      <c r="C3" s="3"/>
      <c r="D3" s="3"/>
      <c r="E3" s="3"/>
      <c r="F3" s="3"/>
      <c r="G3" s="3"/>
      <c r="I3" s="5" t="s">
        <v>1</v>
      </c>
      <c r="J3" s="5"/>
      <c r="K3" s="5"/>
      <c r="L3" s="5"/>
    </row>
    <row r="4" spans="1:12" x14ac:dyDescent="0.35">
      <c r="A4" s="1">
        <v>0.33333333333333331</v>
      </c>
      <c r="B4" s="10">
        <v>1</v>
      </c>
      <c r="C4" s="10">
        <v>1</v>
      </c>
      <c r="D4" s="10">
        <v>1</v>
      </c>
      <c r="E4" s="10">
        <v>1</v>
      </c>
      <c r="F4" s="10">
        <v>1</v>
      </c>
      <c r="G4" s="10">
        <v>1</v>
      </c>
      <c r="I4" s="1" t="s">
        <v>39</v>
      </c>
      <c r="J4" s="8">
        <v>1</v>
      </c>
      <c r="K4" s="8">
        <v>1</v>
      </c>
      <c r="L4" s="8">
        <v>1</v>
      </c>
    </row>
    <row r="5" spans="1:12" x14ac:dyDescent="0.35">
      <c r="A5" s="1">
        <v>0.375</v>
      </c>
      <c r="B5" s="10">
        <v>1</v>
      </c>
      <c r="C5" s="10">
        <v>1</v>
      </c>
      <c r="D5" s="10">
        <v>1</v>
      </c>
      <c r="E5" s="10">
        <v>1</v>
      </c>
      <c r="F5" s="10">
        <v>1</v>
      </c>
      <c r="G5" s="10">
        <v>1</v>
      </c>
      <c r="I5" s="1" t="s">
        <v>40</v>
      </c>
      <c r="J5" s="8">
        <v>1</v>
      </c>
      <c r="K5" s="8">
        <v>1</v>
      </c>
      <c r="L5" s="8">
        <v>1</v>
      </c>
    </row>
    <row r="6" spans="1:12" x14ac:dyDescent="0.35">
      <c r="A6" s="1">
        <v>0.41666666666666702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  <c r="G6" s="10">
        <v>1</v>
      </c>
      <c r="I6" s="1" t="s">
        <v>41</v>
      </c>
      <c r="J6" s="8">
        <v>1</v>
      </c>
      <c r="K6" s="8">
        <v>1</v>
      </c>
      <c r="L6" s="8">
        <v>1</v>
      </c>
    </row>
    <row r="7" spans="1:12" x14ac:dyDescent="0.35">
      <c r="A7" s="1">
        <v>0.45833333333333398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I7" s="1" t="s">
        <v>38</v>
      </c>
      <c r="J7" s="8">
        <v>1</v>
      </c>
      <c r="K7" s="8">
        <v>1</v>
      </c>
      <c r="L7" s="8">
        <v>1</v>
      </c>
    </row>
    <row r="8" spans="1:12" x14ac:dyDescent="0.35">
      <c r="A8" s="1">
        <v>0.5</v>
      </c>
      <c r="B8" s="10">
        <v>1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I8" s="5" t="s">
        <v>18</v>
      </c>
      <c r="J8" s="5"/>
      <c r="K8" s="5"/>
      <c r="L8" s="5"/>
    </row>
    <row r="9" spans="1:12" x14ac:dyDescent="0.35">
      <c r="A9" s="1">
        <v>0.54166666666666696</v>
      </c>
      <c r="B9" s="10">
        <v>1</v>
      </c>
      <c r="C9" s="10">
        <v>1</v>
      </c>
      <c r="D9" s="10">
        <v>1</v>
      </c>
      <c r="E9" s="10">
        <v>1</v>
      </c>
      <c r="F9" s="10">
        <v>1</v>
      </c>
      <c r="G9" s="10">
        <v>1</v>
      </c>
      <c r="I9" s="1" t="s">
        <v>39</v>
      </c>
      <c r="J9" s="8">
        <v>1</v>
      </c>
      <c r="K9" s="8">
        <v>1</v>
      </c>
      <c r="L9" s="8">
        <v>1</v>
      </c>
    </row>
    <row r="10" spans="1:12" x14ac:dyDescent="0.35">
      <c r="A10" s="1">
        <v>0.58333333333333304</v>
      </c>
      <c r="B10" s="10">
        <v>1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  <c r="I10" s="1" t="s">
        <v>40</v>
      </c>
      <c r="J10" s="8">
        <v>1</v>
      </c>
      <c r="K10" s="8">
        <v>1</v>
      </c>
      <c r="L10" s="8">
        <v>1</v>
      </c>
    </row>
    <row r="11" spans="1:12" x14ac:dyDescent="0.35">
      <c r="A11" s="1">
        <v>0.625</v>
      </c>
      <c r="B11" s="10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I11" s="1" t="s">
        <v>41</v>
      </c>
      <c r="J11" s="8">
        <v>1</v>
      </c>
      <c r="K11" s="8">
        <v>1</v>
      </c>
      <c r="L11" s="8">
        <v>1</v>
      </c>
    </row>
    <row r="12" spans="1:12" x14ac:dyDescent="0.35">
      <c r="A12" s="1">
        <v>0.66666666666666696</v>
      </c>
      <c r="B12" s="10">
        <v>1</v>
      </c>
      <c r="C12" s="10">
        <v>1</v>
      </c>
      <c r="D12" s="10">
        <v>1</v>
      </c>
      <c r="E12" s="10">
        <v>1</v>
      </c>
      <c r="F12" s="10">
        <v>1</v>
      </c>
      <c r="G12" s="10">
        <v>1</v>
      </c>
      <c r="I12" s="1" t="s">
        <v>38</v>
      </c>
      <c r="J12" s="8">
        <v>1</v>
      </c>
      <c r="K12" s="8">
        <v>1</v>
      </c>
      <c r="L12" s="8">
        <v>1</v>
      </c>
    </row>
    <row r="13" spans="1:12" x14ac:dyDescent="0.35">
      <c r="A13" s="1">
        <v>0.70833333333333304</v>
      </c>
      <c r="B13" s="10">
        <v>1</v>
      </c>
      <c r="C13" s="10">
        <v>1</v>
      </c>
      <c r="D13" s="10">
        <v>1</v>
      </c>
      <c r="E13" s="10">
        <v>1</v>
      </c>
      <c r="F13" s="10">
        <v>1</v>
      </c>
      <c r="G13" s="10">
        <v>1</v>
      </c>
      <c r="I13" s="5" t="s">
        <v>9</v>
      </c>
      <c r="J13" s="5"/>
      <c r="K13" s="5"/>
      <c r="L13" s="5"/>
    </row>
    <row r="14" spans="1:12" x14ac:dyDescent="0.35">
      <c r="A14" s="1">
        <v>0.75</v>
      </c>
      <c r="B14" s="10">
        <v>1</v>
      </c>
      <c r="C14" s="10">
        <v>1</v>
      </c>
      <c r="D14" s="10">
        <v>1</v>
      </c>
      <c r="E14" s="10">
        <v>1</v>
      </c>
      <c r="F14" s="10">
        <v>1</v>
      </c>
      <c r="G14" s="10">
        <v>1</v>
      </c>
      <c r="I14" s="1" t="s">
        <v>39</v>
      </c>
      <c r="J14" s="8">
        <v>1</v>
      </c>
      <c r="K14" s="8">
        <v>1</v>
      </c>
      <c r="L14" s="8">
        <v>1</v>
      </c>
    </row>
    <row r="15" spans="1:12" x14ac:dyDescent="0.35">
      <c r="A15" s="1">
        <v>0.79166666666666696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I15" s="1" t="s">
        <v>40</v>
      </c>
      <c r="J15" s="8">
        <v>1</v>
      </c>
      <c r="K15" s="8">
        <v>1</v>
      </c>
      <c r="L15" s="8">
        <v>1</v>
      </c>
    </row>
    <row r="16" spans="1:12" x14ac:dyDescent="0.35">
      <c r="A16" s="1">
        <v>0.83333333333333304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I16" s="1" t="s">
        <v>41</v>
      </c>
      <c r="J16" s="8">
        <v>1</v>
      </c>
      <c r="K16" s="8">
        <v>1</v>
      </c>
      <c r="L16" s="8">
        <v>1</v>
      </c>
    </row>
    <row r="17" spans="1:12" x14ac:dyDescent="0.35">
      <c r="A17" s="1">
        <v>0.875</v>
      </c>
      <c r="B17" s="10">
        <v>1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I17" s="1" t="s">
        <v>38</v>
      </c>
      <c r="J17" s="8">
        <v>1</v>
      </c>
      <c r="K17" s="8">
        <v>1</v>
      </c>
      <c r="L17" s="8">
        <v>1</v>
      </c>
    </row>
    <row r="18" spans="1:12" x14ac:dyDescent="0.35">
      <c r="A18" s="1">
        <v>0.91666666666666663</v>
      </c>
      <c r="B18" s="10">
        <v>1</v>
      </c>
      <c r="C18" s="10">
        <v>1</v>
      </c>
      <c r="D18" s="10">
        <v>1</v>
      </c>
      <c r="E18" s="10">
        <v>1</v>
      </c>
      <c r="F18" s="10">
        <v>1</v>
      </c>
      <c r="G18" s="10">
        <v>1</v>
      </c>
    </row>
    <row r="19" spans="1:12" x14ac:dyDescent="0.35">
      <c r="A19" s="3" t="s">
        <v>43</v>
      </c>
      <c r="B19" s="3"/>
      <c r="C19" s="3"/>
      <c r="D19" s="3"/>
      <c r="E19" s="3"/>
      <c r="F19" s="3"/>
      <c r="G19" s="3"/>
      <c r="L19" s="8">
        <f>SUM(J4:L17)</f>
        <v>36</v>
      </c>
    </row>
    <row r="20" spans="1:12" x14ac:dyDescent="0.35">
      <c r="A20" s="1">
        <v>0.33333333333333331</v>
      </c>
      <c r="B20" s="10">
        <v>1</v>
      </c>
      <c r="C20" s="10">
        <v>1</v>
      </c>
      <c r="D20" s="10">
        <v>1</v>
      </c>
      <c r="E20" s="10">
        <v>1</v>
      </c>
      <c r="F20" s="10">
        <v>1</v>
      </c>
      <c r="G20" s="10">
        <v>1</v>
      </c>
    </row>
    <row r="21" spans="1:12" x14ac:dyDescent="0.35">
      <c r="A21" s="1">
        <v>0.375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  <c r="K21">
        <f>280/40</f>
        <v>7</v>
      </c>
    </row>
    <row r="22" spans="1:12" x14ac:dyDescent="0.35">
      <c r="A22" s="1">
        <v>0.41666666666666702</v>
      </c>
      <c r="B22" s="10">
        <v>1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</row>
    <row r="23" spans="1:12" x14ac:dyDescent="0.35">
      <c r="A23" s="1">
        <v>0.45833333333333398</v>
      </c>
      <c r="B23" s="10">
        <v>1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</row>
    <row r="24" spans="1:12" x14ac:dyDescent="0.35">
      <c r="A24" s="1">
        <v>0.5</v>
      </c>
      <c r="B24" s="10">
        <v>1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</row>
    <row r="25" spans="1:12" x14ac:dyDescent="0.35">
      <c r="A25" s="1">
        <v>0.54166666666666696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12" x14ac:dyDescent="0.35">
      <c r="A26" s="1">
        <v>0.58333333333333304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12" x14ac:dyDescent="0.35">
      <c r="A27" s="1">
        <v>0.625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12" x14ac:dyDescent="0.35">
      <c r="A28" s="1">
        <v>0.66666666666666696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12" x14ac:dyDescent="0.35">
      <c r="A29" s="1">
        <v>0.70833333333333304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12" x14ac:dyDescent="0.35">
      <c r="A30" s="1">
        <v>0.75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12" x14ac:dyDescent="0.35">
      <c r="A31" s="1">
        <v>0.79166666666666696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12" x14ac:dyDescent="0.35">
      <c r="A32" s="1">
        <v>0.83333333333333304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35">
      <c r="A33" s="1">
        <v>0.875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35">
      <c r="A34" s="1">
        <v>0.91666666666666596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35">
      <c r="A35" s="3" t="s">
        <v>44</v>
      </c>
      <c r="B35" s="3"/>
      <c r="C35" s="3"/>
      <c r="D35" s="3"/>
      <c r="E35" s="3"/>
      <c r="F35" s="3"/>
      <c r="G35" s="3"/>
    </row>
    <row r="36" spans="1:7" x14ac:dyDescent="0.35">
      <c r="A36" s="1">
        <v>0.33333333333333331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</row>
    <row r="37" spans="1:7" x14ac:dyDescent="0.35">
      <c r="A37" s="1">
        <v>0.375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</row>
    <row r="38" spans="1:7" x14ac:dyDescent="0.35">
      <c r="A38" s="1">
        <v>0.41666666666666702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35">
      <c r="A39" s="1">
        <v>0.45833333333333398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35">
      <c r="A40" s="1">
        <v>0.5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35">
      <c r="A41" s="1">
        <v>0.54166666666666696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35">
      <c r="A42" s="1">
        <v>0.58333333333333304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s="1">
        <v>0.625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35">
      <c r="A44" s="1">
        <v>0.66666666666666696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35">
      <c r="A45" s="1">
        <v>0.70833333333333337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35">
      <c r="A46" s="1">
        <v>0.75</v>
      </c>
    </row>
    <row r="47" spans="1:7" x14ac:dyDescent="0.35">
      <c r="G47">
        <f>SUM(B4:G45)</f>
        <v>240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B5F8-2B48-4292-8283-47D92449E950}">
  <dimension ref="A1:D65"/>
  <sheetViews>
    <sheetView topLeftCell="A25" workbookViewId="0">
      <selection activeCell="D63" sqref="D63"/>
    </sheetView>
  </sheetViews>
  <sheetFormatPr defaultRowHeight="14.5" x14ac:dyDescent="0.35"/>
  <cols>
    <col min="1" max="1" width="14" bestFit="1" customWidth="1"/>
    <col min="2" max="3" width="16.1796875" customWidth="1"/>
    <col min="4" max="4" width="17.7265625" bestFit="1" customWidth="1"/>
  </cols>
  <sheetData>
    <row r="1" spans="1:4" x14ac:dyDescent="0.35">
      <c r="A1">
        <v>2011</v>
      </c>
    </row>
    <row r="3" spans="1:4" x14ac:dyDescent="0.35">
      <c r="B3" s="4" t="s">
        <v>7</v>
      </c>
      <c r="C3" s="4" t="s">
        <v>8</v>
      </c>
      <c r="D3" s="4" t="s">
        <v>12</v>
      </c>
    </row>
    <row r="4" spans="1:4" x14ac:dyDescent="0.35">
      <c r="A4" s="3" t="s">
        <v>6</v>
      </c>
      <c r="B4" s="3"/>
      <c r="C4" s="3"/>
      <c r="D4" s="3"/>
    </row>
    <row r="5" spans="1:4" x14ac:dyDescent="0.35">
      <c r="A5" s="1">
        <v>0.66666666666666663</v>
      </c>
      <c r="B5">
        <v>1</v>
      </c>
      <c r="C5">
        <v>1</v>
      </c>
      <c r="D5" s="2"/>
    </row>
    <row r="6" spans="1:4" x14ac:dyDescent="0.35">
      <c r="A6" s="1">
        <v>0.70833333333333337</v>
      </c>
      <c r="B6">
        <v>1</v>
      </c>
      <c r="C6">
        <v>1</v>
      </c>
      <c r="D6" s="2"/>
    </row>
    <row r="7" spans="1:4" x14ac:dyDescent="0.35">
      <c r="A7" s="1">
        <v>0.75</v>
      </c>
      <c r="B7">
        <v>1</v>
      </c>
      <c r="C7">
        <v>1</v>
      </c>
      <c r="D7">
        <v>1</v>
      </c>
    </row>
    <row r="8" spans="1:4" x14ac:dyDescent="0.35">
      <c r="A8" s="1">
        <v>0.79166666666666696</v>
      </c>
      <c r="B8">
        <v>1</v>
      </c>
      <c r="C8">
        <v>1</v>
      </c>
      <c r="D8">
        <v>1</v>
      </c>
    </row>
    <row r="9" spans="1:4" x14ac:dyDescent="0.35">
      <c r="A9" s="1">
        <v>0.83333333333333404</v>
      </c>
      <c r="B9">
        <v>1</v>
      </c>
      <c r="C9">
        <v>1</v>
      </c>
      <c r="D9">
        <v>1</v>
      </c>
    </row>
    <row r="10" spans="1:4" x14ac:dyDescent="0.35">
      <c r="A10" s="1">
        <v>0.875000000000001</v>
      </c>
      <c r="B10">
        <v>1</v>
      </c>
      <c r="C10">
        <v>1</v>
      </c>
      <c r="D10" s="2"/>
    </row>
    <row r="11" spans="1:4" x14ac:dyDescent="0.35">
      <c r="A11" s="1">
        <v>0.91666666666666696</v>
      </c>
      <c r="B11">
        <v>1</v>
      </c>
      <c r="C11">
        <v>1</v>
      </c>
      <c r="D11" s="2"/>
    </row>
    <row r="12" spans="1:4" x14ac:dyDescent="0.35">
      <c r="A12" s="1">
        <v>0.9375</v>
      </c>
      <c r="B12">
        <v>1</v>
      </c>
      <c r="C12">
        <v>1</v>
      </c>
      <c r="D12" s="2"/>
    </row>
    <row r="13" spans="1:4" x14ac:dyDescent="0.35">
      <c r="A13" s="1" t="s">
        <v>24</v>
      </c>
      <c r="B13">
        <v>1</v>
      </c>
      <c r="C13">
        <v>1</v>
      </c>
      <c r="D13" s="2"/>
    </row>
    <row r="14" spans="1:4" x14ac:dyDescent="0.35">
      <c r="A14" s="3" t="s">
        <v>1</v>
      </c>
      <c r="B14" s="3"/>
      <c r="C14" s="3"/>
      <c r="D14" s="3"/>
    </row>
    <row r="15" spans="1:4" x14ac:dyDescent="0.35">
      <c r="A15" s="1">
        <v>0.25</v>
      </c>
      <c r="B15">
        <v>1</v>
      </c>
      <c r="C15">
        <v>1</v>
      </c>
      <c r="D15" s="2"/>
    </row>
    <row r="16" spans="1:4" x14ac:dyDescent="0.35">
      <c r="A16" s="1">
        <v>0.29166666666666669</v>
      </c>
      <c r="B16">
        <v>1</v>
      </c>
      <c r="C16">
        <v>1</v>
      </c>
      <c r="D16" s="2"/>
    </row>
    <row r="17" spans="1:4" x14ac:dyDescent="0.35">
      <c r="A17" s="1">
        <v>0.33333333333333331</v>
      </c>
      <c r="B17">
        <v>1</v>
      </c>
      <c r="C17">
        <v>1</v>
      </c>
      <c r="D17" s="2"/>
    </row>
    <row r="18" spans="1:4" x14ac:dyDescent="0.35">
      <c r="A18" s="1">
        <v>0.375</v>
      </c>
      <c r="B18">
        <v>1</v>
      </c>
      <c r="C18">
        <v>1</v>
      </c>
      <c r="D18">
        <v>1</v>
      </c>
    </row>
    <row r="19" spans="1:4" x14ac:dyDescent="0.35">
      <c r="A19" s="1">
        <v>0.41666666666666702</v>
      </c>
      <c r="B19">
        <v>1</v>
      </c>
      <c r="C19">
        <v>1</v>
      </c>
      <c r="D19">
        <v>1</v>
      </c>
    </row>
    <row r="20" spans="1:4" x14ac:dyDescent="0.35">
      <c r="A20" s="1">
        <v>0.45833333333333398</v>
      </c>
      <c r="B20">
        <v>1</v>
      </c>
      <c r="C20">
        <v>1</v>
      </c>
      <c r="D20">
        <v>1</v>
      </c>
    </row>
    <row r="21" spans="1:4" x14ac:dyDescent="0.35">
      <c r="A21" s="1">
        <v>0.5</v>
      </c>
      <c r="B21">
        <v>1</v>
      </c>
      <c r="C21">
        <v>1</v>
      </c>
      <c r="D21">
        <v>1</v>
      </c>
    </row>
    <row r="22" spans="1:4" x14ac:dyDescent="0.35">
      <c r="A22" s="1">
        <v>0.54166666666666696</v>
      </c>
      <c r="B22">
        <v>1</v>
      </c>
      <c r="C22">
        <v>1</v>
      </c>
      <c r="D22" s="2"/>
    </row>
    <row r="23" spans="1:4" x14ac:dyDescent="0.35">
      <c r="A23" s="1">
        <v>0.58333333333333304</v>
      </c>
      <c r="B23">
        <v>1</v>
      </c>
      <c r="C23">
        <v>1</v>
      </c>
      <c r="D23" s="2"/>
    </row>
    <row r="24" spans="1:4" x14ac:dyDescent="0.35">
      <c r="A24" s="1">
        <v>0.625</v>
      </c>
      <c r="B24">
        <v>1</v>
      </c>
      <c r="C24">
        <v>1</v>
      </c>
      <c r="D24" s="2"/>
    </row>
    <row r="25" spans="1:4" x14ac:dyDescent="0.35">
      <c r="A25" s="1">
        <v>0.66666666666666696</v>
      </c>
      <c r="B25">
        <v>1</v>
      </c>
      <c r="C25">
        <v>1</v>
      </c>
      <c r="D25" s="2"/>
    </row>
    <row r="26" spans="1:4" x14ac:dyDescent="0.35">
      <c r="A26" s="1">
        <v>0.70833333333333304</v>
      </c>
      <c r="B26">
        <v>1</v>
      </c>
      <c r="C26">
        <v>1</v>
      </c>
      <c r="D26" s="2"/>
    </row>
    <row r="27" spans="1:4" x14ac:dyDescent="0.35">
      <c r="A27" s="1">
        <v>0.75</v>
      </c>
      <c r="B27">
        <v>1</v>
      </c>
      <c r="C27">
        <v>1</v>
      </c>
      <c r="D27" s="2"/>
    </row>
    <row r="28" spans="1:4" x14ac:dyDescent="0.35">
      <c r="A28" s="1">
        <v>0.79166666666666696</v>
      </c>
      <c r="B28">
        <v>1</v>
      </c>
      <c r="C28">
        <v>1</v>
      </c>
      <c r="D28" s="2"/>
    </row>
    <row r="29" spans="1:4" x14ac:dyDescent="0.35">
      <c r="A29" s="1">
        <v>0.83333333333333304</v>
      </c>
      <c r="B29">
        <v>1</v>
      </c>
      <c r="C29">
        <v>1</v>
      </c>
      <c r="D29" s="2"/>
    </row>
    <row r="30" spans="1:4" x14ac:dyDescent="0.35">
      <c r="A30" s="1">
        <v>0.875</v>
      </c>
      <c r="B30">
        <v>1</v>
      </c>
      <c r="C30">
        <v>1</v>
      </c>
      <c r="D30" s="2"/>
    </row>
    <row r="31" spans="1:4" x14ac:dyDescent="0.35">
      <c r="A31" s="1">
        <v>0.91666666666666596</v>
      </c>
      <c r="B31">
        <v>1</v>
      </c>
      <c r="C31">
        <v>1</v>
      </c>
      <c r="D31" s="2"/>
    </row>
    <row r="32" spans="1:4" x14ac:dyDescent="0.35">
      <c r="A32" s="1">
        <v>0.9375</v>
      </c>
      <c r="B32">
        <v>1</v>
      </c>
      <c r="C32">
        <v>1</v>
      </c>
      <c r="D32" s="2"/>
    </row>
    <row r="33" spans="1:4" x14ac:dyDescent="0.35">
      <c r="A33" s="1" t="s">
        <v>24</v>
      </c>
      <c r="B33">
        <v>1</v>
      </c>
      <c r="C33">
        <v>1</v>
      </c>
      <c r="D33" s="2"/>
    </row>
    <row r="34" spans="1:4" x14ac:dyDescent="0.35">
      <c r="A34" s="3" t="s">
        <v>18</v>
      </c>
      <c r="B34" s="3"/>
      <c r="C34" s="3"/>
      <c r="D34" s="3"/>
    </row>
    <row r="35" spans="1:4" x14ac:dyDescent="0.35">
      <c r="A35" s="1">
        <v>0.25</v>
      </c>
      <c r="B35">
        <v>1</v>
      </c>
      <c r="C35">
        <v>1</v>
      </c>
      <c r="D35" s="2"/>
    </row>
    <row r="36" spans="1:4" x14ac:dyDescent="0.35">
      <c r="A36" s="1">
        <v>0.29166666666666669</v>
      </c>
      <c r="B36">
        <v>1</v>
      </c>
      <c r="C36">
        <v>1</v>
      </c>
      <c r="D36" s="2"/>
    </row>
    <row r="37" spans="1:4" x14ac:dyDescent="0.35">
      <c r="A37" s="1">
        <v>0.33333333333333331</v>
      </c>
      <c r="B37">
        <v>1</v>
      </c>
      <c r="C37">
        <v>1</v>
      </c>
      <c r="D37" s="2"/>
    </row>
    <row r="38" spans="1:4" x14ac:dyDescent="0.35">
      <c r="A38" s="1">
        <v>0.375</v>
      </c>
      <c r="B38">
        <v>1</v>
      </c>
      <c r="C38">
        <v>1</v>
      </c>
      <c r="D38" s="2"/>
    </row>
    <row r="39" spans="1:4" x14ac:dyDescent="0.35">
      <c r="A39" s="1">
        <v>0.41666666666666702</v>
      </c>
      <c r="B39">
        <v>1</v>
      </c>
      <c r="C39">
        <v>1</v>
      </c>
      <c r="D39" s="2"/>
    </row>
    <row r="40" spans="1:4" x14ac:dyDescent="0.35">
      <c r="A40" s="1">
        <v>0.45833333333333398</v>
      </c>
      <c r="B40">
        <v>1</v>
      </c>
      <c r="C40">
        <v>1</v>
      </c>
      <c r="D40" s="2"/>
    </row>
    <row r="41" spans="1:4" x14ac:dyDescent="0.35">
      <c r="A41" s="1">
        <v>0.5</v>
      </c>
      <c r="B41">
        <v>1</v>
      </c>
      <c r="C41">
        <v>1</v>
      </c>
      <c r="D41" s="2"/>
    </row>
    <row r="42" spans="1:4" x14ac:dyDescent="0.35">
      <c r="A42" s="1">
        <v>0.54166666666666696</v>
      </c>
      <c r="B42">
        <v>1</v>
      </c>
      <c r="C42">
        <v>1</v>
      </c>
      <c r="D42" s="2"/>
    </row>
    <row r="43" spans="1:4" x14ac:dyDescent="0.35">
      <c r="A43" s="1">
        <v>0.58333333333333304</v>
      </c>
      <c r="B43">
        <v>1</v>
      </c>
      <c r="C43">
        <v>1</v>
      </c>
      <c r="D43" s="2"/>
    </row>
    <row r="44" spans="1:4" x14ac:dyDescent="0.35">
      <c r="A44" s="1">
        <v>0.625</v>
      </c>
      <c r="B44">
        <v>1</v>
      </c>
      <c r="C44">
        <v>1</v>
      </c>
      <c r="D44" s="2"/>
    </row>
    <row r="45" spans="1:4" x14ac:dyDescent="0.35">
      <c r="A45" s="1">
        <v>0.66666666666666696</v>
      </c>
      <c r="B45">
        <v>1</v>
      </c>
      <c r="C45">
        <v>1</v>
      </c>
      <c r="D45" s="2"/>
    </row>
    <row r="46" spans="1:4" x14ac:dyDescent="0.35">
      <c r="A46" s="1">
        <v>0.70833333333333304</v>
      </c>
      <c r="B46">
        <v>1</v>
      </c>
      <c r="C46">
        <v>1</v>
      </c>
      <c r="D46" s="2"/>
    </row>
    <row r="47" spans="1:4" x14ac:dyDescent="0.35">
      <c r="A47" s="1">
        <v>0.75</v>
      </c>
      <c r="B47">
        <v>1</v>
      </c>
      <c r="C47">
        <v>1</v>
      </c>
      <c r="D47" s="2"/>
    </row>
    <row r="48" spans="1:4" x14ac:dyDescent="0.35">
      <c r="A48" s="1">
        <v>0.79166666666666696</v>
      </c>
      <c r="B48">
        <v>1</v>
      </c>
      <c r="C48">
        <v>1</v>
      </c>
      <c r="D48" s="2"/>
    </row>
    <row r="49" spans="1:4" x14ac:dyDescent="0.35">
      <c r="A49" s="1">
        <v>0.83333333333333304</v>
      </c>
      <c r="B49">
        <v>1</v>
      </c>
      <c r="C49">
        <v>1</v>
      </c>
      <c r="D49" s="2"/>
    </row>
    <row r="50" spans="1:4" x14ac:dyDescent="0.35">
      <c r="A50" s="1">
        <v>0.875</v>
      </c>
      <c r="B50">
        <v>1</v>
      </c>
      <c r="C50">
        <v>1</v>
      </c>
      <c r="D50" s="2"/>
    </row>
    <row r="51" spans="1:4" x14ac:dyDescent="0.35">
      <c r="A51" s="1">
        <v>0.91666666666666596</v>
      </c>
      <c r="B51">
        <v>1</v>
      </c>
      <c r="C51">
        <v>1</v>
      </c>
      <c r="D51" s="2"/>
    </row>
    <row r="52" spans="1:4" x14ac:dyDescent="0.35">
      <c r="A52" s="1" t="s">
        <v>24</v>
      </c>
      <c r="B52">
        <v>1</v>
      </c>
      <c r="C52">
        <v>1</v>
      </c>
      <c r="D52" s="2"/>
    </row>
    <row r="53" spans="1:4" x14ac:dyDescent="0.35">
      <c r="A53" s="3" t="s">
        <v>9</v>
      </c>
      <c r="B53" s="3"/>
      <c r="C53" s="3"/>
      <c r="D53" s="3"/>
    </row>
    <row r="54" spans="1:4" x14ac:dyDescent="0.35">
      <c r="A54" s="1">
        <v>0.25</v>
      </c>
      <c r="B54">
        <v>1</v>
      </c>
      <c r="C54">
        <v>1</v>
      </c>
      <c r="D54">
        <v>1</v>
      </c>
    </row>
    <row r="55" spans="1:4" x14ac:dyDescent="0.35">
      <c r="A55" s="1">
        <v>0.29166666666666669</v>
      </c>
      <c r="B55">
        <v>1</v>
      </c>
      <c r="C55">
        <v>1</v>
      </c>
      <c r="D55">
        <v>1</v>
      </c>
    </row>
    <row r="56" spans="1:4" x14ac:dyDescent="0.35">
      <c r="A56" s="1">
        <v>0.33333333333333331</v>
      </c>
      <c r="B56">
        <v>1</v>
      </c>
      <c r="C56">
        <v>1</v>
      </c>
      <c r="D56">
        <v>1</v>
      </c>
    </row>
    <row r="57" spans="1:4" x14ac:dyDescent="0.35">
      <c r="A57" s="1">
        <v>0.375</v>
      </c>
      <c r="B57">
        <v>1</v>
      </c>
      <c r="C57">
        <v>1</v>
      </c>
      <c r="D57">
        <v>1</v>
      </c>
    </row>
    <row r="58" spans="1:4" x14ac:dyDescent="0.35">
      <c r="A58" s="1">
        <v>0.41666666666666702</v>
      </c>
      <c r="B58">
        <v>1</v>
      </c>
      <c r="C58">
        <v>1</v>
      </c>
      <c r="D58">
        <v>1</v>
      </c>
    </row>
    <row r="59" spans="1:4" x14ac:dyDescent="0.35">
      <c r="A59" s="1">
        <v>0.45833333333333398</v>
      </c>
      <c r="B59">
        <v>1</v>
      </c>
      <c r="C59">
        <v>1</v>
      </c>
      <c r="D59">
        <v>1</v>
      </c>
    </row>
    <row r="60" spans="1:4" x14ac:dyDescent="0.35">
      <c r="A60" s="1">
        <v>0.5</v>
      </c>
      <c r="B60">
        <v>1</v>
      </c>
      <c r="C60">
        <v>1</v>
      </c>
      <c r="D60">
        <v>1</v>
      </c>
    </row>
    <row r="61" spans="1:4" x14ac:dyDescent="0.35">
      <c r="A61" s="1">
        <v>0.54166666666666696</v>
      </c>
      <c r="B61">
        <v>1</v>
      </c>
      <c r="C61">
        <v>1</v>
      </c>
      <c r="D61">
        <v>1</v>
      </c>
    </row>
    <row r="62" spans="1:4" x14ac:dyDescent="0.35">
      <c r="A62" s="1">
        <v>0.58333333333333304</v>
      </c>
      <c r="B62">
        <v>1</v>
      </c>
      <c r="C62">
        <v>1</v>
      </c>
      <c r="D62">
        <v>1</v>
      </c>
    </row>
    <row r="63" spans="1:4" x14ac:dyDescent="0.35">
      <c r="A63" s="1" t="s">
        <v>10</v>
      </c>
      <c r="D63">
        <f>SUM(B5:D62)</f>
        <v>126</v>
      </c>
    </row>
    <row r="64" spans="1:4" x14ac:dyDescent="0.35">
      <c r="A64" s="1"/>
    </row>
    <row r="65" spans="1:1" x14ac:dyDescent="0.35">
      <c r="A65" s="1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EEFF-2363-4D10-9B4D-CA90B119358F}">
  <dimension ref="A1:U64"/>
  <sheetViews>
    <sheetView workbookViewId="0">
      <selection activeCell="A13" sqref="A13:Q61"/>
    </sheetView>
  </sheetViews>
  <sheetFormatPr defaultRowHeight="14.5" x14ac:dyDescent="0.35"/>
  <cols>
    <col min="1" max="1" width="14" bestFit="1" customWidth="1"/>
    <col min="3" max="3" width="16.1796875" bestFit="1" customWidth="1"/>
    <col min="4" max="4" width="17.7265625" bestFit="1" customWidth="1"/>
  </cols>
  <sheetData>
    <row r="1" spans="1:17" x14ac:dyDescent="0.35">
      <c r="A1">
        <v>2009</v>
      </c>
    </row>
    <row r="2" spans="1:17" s="4" customFormat="1" x14ac:dyDescent="0.35">
      <c r="A2" s="4" t="s">
        <v>0</v>
      </c>
      <c r="B2" s="4" t="s">
        <v>7</v>
      </c>
      <c r="C2" s="4" t="s">
        <v>8</v>
      </c>
      <c r="D2" s="4" t="s">
        <v>12</v>
      </c>
      <c r="E2" s="4" t="s">
        <v>13</v>
      </c>
      <c r="F2" s="4" t="s">
        <v>13</v>
      </c>
      <c r="G2" s="4" t="s">
        <v>13</v>
      </c>
      <c r="H2" s="4" t="s">
        <v>15</v>
      </c>
      <c r="I2" s="4" t="s">
        <v>14</v>
      </c>
      <c r="J2" s="4" t="s">
        <v>14</v>
      </c>
      <c r="K2" s="4" t="s">
        <v>14</v>
      </c>
      <c r="L2" s="4" t="s">
        <v>14</v>
      </c>
      <c r="M2" s="4" t="s">
        <v>16</v>
      </c>
      <c r="N2" s="4" t="s">
        <v>16</v>
      </c>
      <c r="O2" s="4" t="s">
        <v>16</v>
      </c>
      <c r="P2" s="4" t="s">
        <v>16</v>
      </c>
      <c r="Q2" s="4" t="s">
        <v>17</v>
      </c>
    </row>
    <row r="3" spans="1:17" x14ac:dyDescent="0.35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35">
      <c r="A4" s="1">
        <v>0.66666666666666663</v>
      </c>
      <c r="B4">
        <v>1</v>
      </c>
      <c r="C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5">
      <c r="A5" s="1">
        <v>0.70833333333333337</v>
      </c>
      <c r="B5">
        <v>1</v>
      </c>
      <c r="C5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5">
      <c r="A6" s="1">
        <v>0.75</v>
      </c>
      <c r="B6">
        <v>1</v>
      </c>
      <c r="C6">
        <v>1</v>
      </c>
      <c r="D6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5">
      <c r="A7" s="1">
        <v>0.79166666666666696</v>
      </c>
      <c r="B7">
        <v>1</v>
      </c>
      <c r="C7">
        <v>1</v>
      </c>
      <c r="D7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5">
      <c r="A8" s="1">
        <v>0.83333333333333404</v>
      </c>
      <c r="B8">
        <v>1</v>
      </c>
      <c r="C8">
        <v>1</v>
      </c>
      <c r="D8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5">
      <c r="A9" s="1">
        <v>0.875000000000001</v>
      </c>
      <c r="B9">
        <v>1</v>
      </c>
      <c r="C9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5">
      <c r="A10" s="1">
        <v>0.91666666666666696</v>
      </c>
      <c r="B10">
        <v>1</v>
      </c>
      <c r="C10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5">
      <c r="A11" s="1">
        <v>0.9375</v>
      </c>
      <c r="B11">
        <v>1</v>
      </c>
      <c r="C11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5">
      <c r="A12" s="1" t="s">
        <v>24</v>
      </c>
      <c r="B12">
        <v>1</v>
      </c>
      <c r="C1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5">
      <c r="A13" s="5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35">
      <c r="A14" s="1">
        <v>0.25</v>
      </c>
      <c r="B14">
        <v>1</v>
      </c>
      <c r="C14">
        <v>1</v>
      </c>
      <c r="D14" s="2"/>
      <c r="E14" s="8">
        <v>1</v>
      </c>
      <c r="F14" s="8">
        <v>1</v>
      </c>
      <c r="G14" s="8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5">
      <c r="A15" s="1">
        <v>0.29166666666666669</v>
      </c>
      <c r="B15">
        <v>1</v>
      </c>
      <c r="C15">
        <v>1</v>
      </c>
      <c r="D15" s="2"/>
      <c r="E15" s="8">
        <v>1</v>
      </c>
      <c r="F15" s="8">
        <v>1</v>
      </c>
      <c r="G15" s="8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5">
      <c r="A16" s="1">
        <v>0.33333333333333331</v>
      </c>
      <c r="B16">
        <v>1</v>
      </c>
      <c r="C16">
        <v>1</v>
      </c>
      <c r="D16" s="2"/>
      <c r="E16" s="8">
        <v>1</v>
      </c>
      <c r="F16" s="8">
        <v>1</v>
      </c>
      <c r="G16" s="8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5">
      <c r="A17" s="1">
        <v>0.375</v>
      </c>
      <c r="B17">
        <v>1</v>
      </c>
      <c r="C17">
        <v>1</v>
      </c>
      <c r="D17">
        <v>1</v>
      </c>
      <c r="E17" s="8">
        <v>1</v>
      </c>
      <c r="F17" s="8">
        <v>1</v>
      </c>
      <c r="G17" s="8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5">
      <c r="A18" s="1">
        <v>0.41666666666666702</v>
      </c>
      <c r="B18">
        <v>1</v>
      </c>
      <c r="C18">
        <v>1</v>
      </c>
      <c r="D18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35">
      <c r="A19" s="1">
        <v>0.45833333333333398</v>
      </c>
      <c r="B19">
        <v>1</v>
      </c>
      <c r="C19">
        <v>1</v>
      </c>
      <c r="D19">
        <v>1</v>
      </c>
      <c r="E19" s="2"/>
      <c r="F19" s="2"/>
      <c r="G19" s="2"/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2"/>
      <c r="N19" s="2"/>
      <c r="O19" s="2"/>
      <c r="P19" s="2"/>
      <c r="Q19" s="2"/>
    </row>
    <row r="20" spans="1:17" x14ac:dyDescent="0.35">
      <c r="A20" s="1">
        <v>0.5</v>
      </c>
      <c r="B20">
        <v>1</v>
      </c>
      <c r="C20">
        <v>1</v>
      </c>
      <c r="D20">
        <v>1</v>
      </c>
      <c r="E20" s="2"/>
      <c r="F20" s="2"/>
      <c r="G20" s="2"/>
      <c r="H20" s="8">
        <v>1</v>
      </c>
      <c r="I20" s="8">
        <v>1</v>
      </c>
      <c r="J20" s="8">
        <v>1</v>
      </c>
      <c r="K20" s="8">
        <v>1</v>
      </c>
      <c r="L20" s="8">
        <v>1</v>
      </c>
      <c r="M20" s="2"/>
      <c r="N20" s="2"/>
      <c r="O20" s="2"/>
      <c r="P20" s="2"/>
      <c r="Q20" s="2"/>
    </row>
    <row r="21" spans="1:17" x14ac:dyDescent="0.35">
      <c r="A21" s="1">
        <v>0.54166666666666696</v>
      </c>
      <c r="B21">
        <v>1</v>
      </c>
      <c r="C21">
        <v>1</v>
      </c>
      <c r="D21" s="2"/>
      <c r="E21" s="2"/>
      <c r="F21" s="2"/>
      <c r="G21" s="2"/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2"/>
      <c r="N21" s="2"/>
      <c r="O21" s="2"/>
      <c r="P21" s="2"/>
      <c r="Q21" s="2"/>
    </row>
    <row r="22" spans="1:17" x14ac:dyDescent="0.35">
      <c r="A22" s="1">
        <v>0.58333333333333304</v>
      </c>
      <c r="B22">
        <v>1</v>
      </c>
      <c r="C22">
        <v>1</v>
      </c>
      <c r="D22" s="2"/>
      <c r="E22" s="2"/>
      <c r="F22" s="2"/>
      <c r="G22" s="2"/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2"/>
      <c r="N22" s="2"/>
      <c r="O22" s="2"/>
      <c r="P22" s="2"/>
      <c r="Q22" s="2"/>
    </row>
    <row r="23" spans="1:17" x14ac:dyDescent="0.35">
      <c r="A23" s="1">
        <v>0.625</v>
      </c>
      <c r="B23">
        <v>1</v>
      </c>
      <c r="C23">
        <v>1</v>
      </c>
      <c r="D23" s="2"/>
      <c r="E23" s="2"/>
      <c r="F23" s="2"/>
      <c r="G23" s="2"/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2"/>
      <c r="N23" s="2"/>
      <c r="O23" s="2"/>
      <c r="P23" s="2"/>
      <c r="Q23" s="2"/>
    </row>
    <row r="24" spans="1:17" x14ac:dyDescent="0.35">
      <c r="A24" s="1">
        <v>0.66666666666666696</v>
      </c>
      <c r="B24">
        <v>1</v>
      </c>
      <c r="C2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35">
      <c r="A25" s="1">
        <v>0.70833333333333304</v>
      </c>
      <c r="B25">
        <v>1</v>
      </c>
      <c r="C25">
        <v>1</v>
      </c>
      <c r="D25" s="2"/>
      <c r="E25" s="2"/>
      <c r="F25" s="2"/>
      <c r="G25" s="2"/>
      <c r="H25" s="2"/>
      <c r="I25" s="2"/>
      <c r="J25" s="2"/>
      <c r="K25" s="2"/>
      <c r="L25" s="2"/>
      <c r="M25" s="8">
        <v>1</v>
      </c>
      <c r="N25" s="8">
        <v>1</v>
      </c>
      <c r="O25" s="8">
        <v>1</v>
      </c>
      <c r="P25" s="8">
        <v>1</v>
      </c>
      <c r="Q25" s="8">
        <v>1</v>
      </c>
    </row>
    <row r="26" spans="1:17" x14ac:dyDescent="0.35">
      <c r="A26" s="1">
        <v>0.75</v>
      </c>
      <c r="B26">
        <v>1</v>
      </c>
      <c r="C26">
        <v>1</v>
      </c>
      <c r="D26" s="2"/>
      <c r="E26" s="2"/>
      <c r="F26" s="2"/>
      <c r="G26" s="2"/>
      <c r="H26" s="2"/>
      <c r="I26" s="2"/>
      <c r="J26" s="2"/>
      <c r="K26" s="2"/>
      <c r="L26" s="2"/>
      <c r="M26" s="8">
        <v>1</v>
      </c>
      <c r="N26" s="8">
        <v>1</v>
      </c>
      <c r="O26" s="8">
        <v>1</v>
      </c>
      <c r="P26" s="8">
        <v>1</v>
      </c>
      <c r="Q26" s="8">
        <v>1</v>
      </c>
    </row>
    <row r="27" spans="1:17" x14ac:dyDescent="0.35">
      <c r="A27" s="1">
        <v>0.79166666666666696</v>
      </c>
      <c r="B27">
        <v>1</v>
      </c>
      <c r="C27">
        <v>1</v>
      </c>
      <c r="D27" s="2"/>
      <c r="E27" s="2"/>
      <c r="F27" s="2"/>
      <c r="G27" s="2"/>
      <c r="H27" s="2"/>
      <c r="I27" s="2"/>
      <c r="J27" s="2"/>
      <c r="K27" s="2"/>
      <c r="L27" s="2"/>
      <c r="M27" s="8">
        <v>1</v>
      </c>
      <c r="N27" s="8">
        <v>1</v>
      </c>
      <c r="O27" s="8">
        <v>1</v>
      </c>
      <c r="P27" s="8">
        <v>1</v>
      </c>
      <c r="Q27" s="8">
        <v>1</v>
      </c>
    </row>
    <row r="28" spans="1:17" x14ac:dyDescent="0.35">
      <c r="A28" s="1">
        <v>0.83333333333333304</v>
      </c>
      <c r="B28">
        <v>1</v>
      </c>
      <c r="C28">
        <v>1</v>
      </c>
      <c r="D28" s="2"/>
      <c r="E28" s="2"/>
      <c r="F28" s="2"/>
      <c r="G28" s="2"/>
      <c r="H28" s="2"/>
      <c r="I28" s="2"/>
      <c r="J28" s="2"/>
      <c r="K28" s="2"/>
      <c r="L28" s="2"/>
      <c r="M28" s="8">
        <v>1</v>
      </c>
      <c r="N28" s="8">
        <v>1</v>
      </c>
      <c r="O28" s="8">
        <v>1</v>
      </c>
      <c r="P28" s="8">
        <v>1</v>
      </c>
      <c r="Q28" s="8">
        <v>1</v>
      </c>
    </row>
    <row r="29" spans="1:17" x14ac:dyDescent="0.35">
      <c r="A29" s="1">
        <v>0.875</v>
      </c>
      <c r="B29">
        <v>1</v>
      </c>
      <c r="C29">
        <v>1</v>
      </c>
      <c r="D29" s="2"/>
      <c r="E29" s="2"/>
      <c r="F29" s="2"/>
      <c r="G29" s="2"/>
      <c r="H29" s="2"/>
      <c r="I29" s="2"/>
      <c r="J29" s="2"/>
      <c r="K29" s="2"/>
      <c r="L29" s="2"/>
      <c r="M29" s="8">
        <v>1</v>
      </c>
      <c r="N29" s="8">
        <v>1</v>
      </c>
      <c r="O29" s="8">
        <v>1</v>
      </c>
      <c r="P29" s="8">
        <v>1</v>
      </c>
      <c r="Q29" s="8">
        <v>1</v>
      </c>
    </row>
    <row r="30" spans="1:17" x14ac:dyDescent="0.35">
      <c r="A30" s="1">
        <v>0.91666666666666596</v>
      </c>
      <c r="B30">
        <v>1</v>
      </c>
      <c r="C30">
        <v>1</v>
      </c>
      <c r="D30" s="2"/>
      <c r="E30" s="2"/>
      <c r="F30" s="2"/>
      <c r="G30" s="2"/>
      <c r="H30" s="2"/>
      <c r="I30" s="2"/>
      <c r="J30" s="2"/>
      <c r="K30" s="2"/>
      <c r="L30" s="2"/>
      <c r="M30" s="8">
        <v>1</v>
      </c>
      <c r="N30" s="8">
        <v>1</v>
      </c>
      <c r="O30" s="8">
        <v>1</v>
      </c>
      <c r="P30" s="8">
        <v>1</v>
      </c>
      <c r="Q30" s="8">
        <v>1</v>
      </c>
    </row>
    <row r="31" spans="1:17" x14ac:dyDescent="0.35">
      <c r="A31" s="1">
        <v>0.9375</v>
      </c>
      <c r="B31">
        <v>1</v>
      </c>
      <c r="C31">
        <v>1</v>
      </c>
      <c r="D31" s="2"/>
      <c r="E31" s="2"/>
      <c r="F31" s="2"/>
      <c r="G31" s="2"/>
      <c r="H31" s="2"/>
      <c r="I31" s="2"/>
      <c r="J31" s="2"/>
      <c r="K31" s="2"/>
      <c r="L31" s="2"/>
      <c r="M31" s="8">
        <v>1</v>
      </c>
      <c r="N31" s="8">
        <v>1</v>
      </c>
      <c r="O31" s="8">
        <v>1</v>
      </c>
      <c r="P31" s="8">
        <v>1</v>
      </c>
      <c r="Q31" s="8">
        <v>1</v>
      </c>
    </row>
    <row r="32" spans="1:17" x14ac:dyDescent="0.35">
      <c r="A32" s="1" t="s">
        <v>24</v>
      </c>
      <c r="B32">
        <v>1</v>
      </c>
      <c r="C32">
        <v>1</v>
      </c>
      <c r="D32" s="2"/>
      <c r="E32" s="2"/>
      <c r="F32" s="2"/>
      <c r="G32" s="2"/>
      <c r="H32" s="2"/>
      <c r="I32" s="2"/>
      <c r="J32" s="2"/>
      <c r="K32" s="2"/>
      <c r="L32" s="2"/>
      <c r="M32" s="8">
        <v>1</v>
      </c>
      <c r="N32" s="8">
        <v>1</v>
      </c>
      <c r="O32" s="8">
        <v>1</v>
      </c>
      <c r="P32" s="8">
        <v>1</v>
      </c>
      <c r="Q32" s="8">
        <v>1</v>
      </c>
    </row>
    <row r="33" spans="1:17" x14ac:dyDescent="0.35">
      <c r="A33" s="5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35">
      <c r="A34" s="1">
        <v>0.25</v>
      </c>
      <c r="B34">
        <v>1</v>
      </c>
      <c r="C34">
        <v>1</v>
      </c>
      <c r="D34" s="2"/>
      <c r="E34" s="8">
        <v>1</v>
      </c>
      <c r="F34" s="8">
        <v>1</v>
      </c>
      <c r="G34" s="8">
        <v>1</v>
      </c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35">
      <c r="A35" s="1">
        <v>0.29166666666666669</v>
      </c>
      <c r="B35">
        <v>1</v>
      </c>
      <c r="C35">
        <v>1</v>
      </c>
      <c r="D35" s="2"/>
      <c r="E35" s="8">
        <v>1</v>
      </c>
      <c r="F35" s="8">
        <v>1</v>
      </c>
      <c r="G35" s="8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35">
      <c r="A36" s="1">
        <v>0.33333333333333331</v>
      </c>
      <c r="B36">
        <v>1</v>
      </c>
      <c r="C36">
        <v>1</v>
      </c>
      <c r="D36" s="2"/>
      <c r="E36" s="8">
        <v>1</v>
      </c>
      <c r="F36" s="8">
        <v>1</v>
      </c>
      <c r="G36" s="8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35">
      <c r="A37" s="1">
        <v>0.375</v>
      </c>
      <c r="B37">
        <v>1</v>
      </c>
      <c r="C37">
        <v>1</v>
      </c>
      <c r="D37" s="2"/>
      <c r="E37" s="8">
        <v>1</v>
      </c>
      <c r="F37" s="8">
        <v>1</v>
      </c>
      <c r="G37" s="8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35">
      <c r="A38" s="1">
        <v>0.41666666666666702</v>
      </c>
      <c r="B38">
        <v>1</v>
      </c>
      <c r="C38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35">
      <c r="A39" s="1">
        <v>0.45833333333333398</v>
      </c>
      <c r="B39">
        <v>1</v>
      </c>
      <c r="C39">
        <v>1</v>
      </c>
      <c r="D39" s="2"/>
      <c r="E39" s="2"/>
      <c r="F39" s="2"/>
      <c r="G39" s="2"/>
      <c r="H39" s="8">
        <v>1</v>
      </c>
      <c r="I39" s="8">
        <v>1</v>
      </c>
      <c r="J39" s="8">
        <v>1</v>
      </c>
      <c r="K39" s="8">
        <v>1</v>
      </c>
      <c r="L39" s="8">
        <v>1</v>
      </c>
      <c r="M39" s="2"/>
      <c r="N39" s="2"/>
      <c r="O39" s="2"/>
      <c r="P39" s="2"/>
      <c r="Q39" s="2"/>
    </row>
    <row r="40" spans="1:17" x14ac:dyDescent="0.35">
      <c r="A40" s="1">
        <v>0.5</v>
      </c>
      <c r="B40">
        <v>1</v>
      </c>
      <c r="C40">
        <v>1</v>
      </c>
      <c r="D40" s="2"/>
      <c r="E40" s="2"/>
      <c r="F40" s="2"/>
      <c r="G40" s="2"/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2"/>
      <c r="N40" s="2"/>
      <c r="O40" s="2"/>
      <c r="P40" s="2"/>
      <c r="Q40" s="2"/>
    </row>
    <row r="41" spans="1:17" x14ac:dyDescent="0.35">
      <c r="A41" s="1">
        <v>0.54166666666666696</v>
      </c>
      <c r="B41">
        <v>1</v>
      </c>
      <c r="C41">
        <v>1</v>
      </c>
      <c r="D41" s="2"/>
      <c r="E41" s="2"/>
      <c r="F41" s="2"/>
      <c r="G41" s="2"/>
      <c r="H41" s="8">
        <v>1</v>
      </c>
      <c r="I41" s="8">
        <v>1</v>
      </c>
      <c r="J41" s="8">
        <v>1</v>
      </c>
      <c r="K41" s="8">
        <v>1</v>
      </c>
      <c r="L41" s="8">
        <v>1</v>
      </c>
      <c r="M41" s="2"/>
      <c r="N41" s="2"/>
      <c r="O41" s="2"/>
      <c r="P41" s="2"/>
      <c r="Q41" s="2"/>
    </row>
    <row r="42" spans="1:17" x14ac:dyDescent="0.35">
      <c r="A42" s="1">
        <v>0.58333333333333304</v>
      </c>
      <c r="B42">
        <v>1</v>
      </c>
      <c r="C42">
        <v>1</v>
      </c>
      <c r="D42" s="2"/>
      <c r="E42" s="2"/>
      <c r="F42" s="2"/>
      <c r="G42" s="2"/>
      <c r="H42" s="8">
        <v>1</v>
      </c>
      <c r="I42" s="8">
        <v>1</v>
      </c>
      <c r="J42" s="8">
        <v>1</v>
      </c>
      <c r="K42" s="8">
        <v>1</v>
      </c>
      <c r="L42" s="8">
        <v>1</v>
      </c>
      <c r="M42" s="2"/>
      <c r="N42" s="2"/>
      <c r="O42" s="2"/>
      <c r="P42" s="2"/>
      <c r="Q42" s="2"/>
    </row>
    <row r="43" spans="1:17" x14ac:dyDescent="0.35">
      <c r="A43" s="1">
        <v>0.625</v>
      </c>
      <c r="B43">
        <v>1</v>
      </c>
      <c r="C43">
        <v>1</v>
      </c>
      <c r="D43" s="2"/>
      <c r="E43" s="2"/>
      <c r="F43" s="2"/>
      <c r="G43" s="2"/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2"/>
      <c r="N43" s="2"/>
      <c r="O43" s="2"/>
      <c r="P43" s="2"/>
      <c r="Q43" s="2"/>
    </row>
    <row r="44" spans="1:17" x14ac:dyDescent="0.35">
      <c r="A44" s="1">
        <v>0.66666666666666696</v>
      </c>
      <c r="B44">
        <v>1</v>
      </c>
      <c r="C4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35">
      <c r="A45" s="1">
        <v>0.70833333333333304</v>
      </c>
      <c r="B45">
        <v>1</v>
      </c>
      <c r="C45">
        <v>1</v>
      </c>
      <c r="D45" s="2"/>
      <c r="E45" s="2"/>
      <c r="F45" s="2"/>
      <c r="G45" s="2"/>
      <c r="H45" s="2"/>
      <c r="I45" s="2"/>
      <c r="J45" s="2"/>
      <c r="K45" s="2"/>
      <c r="L45" s="2"/>
      <c r="M45" s="8">
        <v>1</v>
      </c>
      <c r="N45" s="8">
        <v>1</v>
      </c>
      <c r="O45" s="8">
        <v>1</v>
      </c>
      <c r="P45" s="8">
        <v>1</v>
      </c>
      <c r="Q45" s="8">
        <v>1</v>
      </c>
    </row>
    <row r="46" spans="1:17" x14ac:dyDescent="0.35">
      <c r="A46" s="1">
        <v>0.75</v>
      </c>
      <c r="B46">
        <v>1</v>
      </c>
      <c r="C46">
        <v>1</v>
      </c>
      <c r="D46" s="2"/>
      <c r="E46" s="2"/>
      <c r="F46" s="2"/>
      <c r="G46" s="2"/>
      <c r="H46" s="2"/>
      <c r="I46" s="2"/>
      <c r="J46" s="2"/>
      <c r="K46" s="2"/>
      <c r="L46" s="2"/>
      <c r="M46" s="8">
        <v>1</v>
      </c>
      <c r="N46" s="8">
        <v>1</v>
      </c>
      <c r="O46" s="8">
        <v>1</v>
      </c>
      <c r="P46" s="8">
        <v>1</v>
      </c>
      <c r="Q46" s="8">
        <v>1</v>
      </c>
    </row>
    <row r="47" spans="1:17" x14ac:dyDescent="0.35">
      <c r="A47" s="1">
        <v>0.79166666666666696</v>
      </c>
      <c r="B47">
        <v>1</v>
      </c>
      <c r="C47">
        <v>1</v>
      </c>
      <c r="D47" s="2"/>
      <c r="E47" s="2"/>
      <c r="F47" s="2"/>
      <c r="G47" s="2"/>
      <c r="H47" s="2"/>
      <c r="I47" s="2"/>
      <c r="J47" s="2"/>
      <c r="K47" s="2"/>
      <c r="L47" s="2"/>
      <c r="M47" s="8">
        <v>1</v>
      </c>
      <c r="N47" s="8">
        <v>1</v>
      </c>
      <c r="O47" s="8">
        <v>1</v>
      </c>
      <c r="P47" s="8">
        <v>1</v>
      </c>
      <c r="Q47" s="8">
        <v>1</v>
      </c>
    </row>
    <row r="48" spans="1:17" x14ac:dyDescent="0.35">
      <c r="A48" s="1">
        <v>0.83333333333333304</v>
      </c>
      <c r="B48">
        <v>1</v>
      </c>
      <c r="C48">
        <v>1</v>
      </c>
      <c r="D48" s="2"/>
      <c r="E48" s="2"/>
      <c r="F48" s="2"/>
      <c r="G48" s="2"/>
      <c r="H48" s="2"/>
      <c r="I48" s="2"/>
      <c r="J48" s="2"/>
      <c r="K48" s="2"/>
      <c r="L48" s="2"/>
      <c r="M48" s="8">
        <v>1</v>
      </c>
      <c r="N48" s="8">
        <v>1</v>
      </c>
      <c r="O48" s="8">
        <v>1</v>
      </c>
      <c r="P48" s="8">
        <v>1</v>
      </c>
      <c r="Q48" s="8">
        <v>1</v>
      </c>
    </row>
    <row r="49" spans="1:21" x14ac:dyDescent="0.35">
      <c r="A49" s="1">
        <v>0.875</v>
      </c>
      <c r="B49">
        <v>1</v>
      </c>
      <c r="C49">
        <v>1</v>
      </c>
      <c r="D49" s="2"/>
      <c r="E49" s="2"/>
      <c r="F49" s="2"/>
      <c r="G49" s="2"/>
      <c r="H49" s="2"/>
      <c r="I49" s="2"/>
      <c r="J49" s="2"/>
      <c r="K49" s="2"/>
      <c r="L49" s="2"/>
      <c r="M49" s="8">
        <v>1</v>
      </c>
      <c r="N49" s="8">
        <v>1</v>
      </c>
      <c r="O49" s="8">
        <v>1</v>
      </c>
      <c r="P49" s="8">
        <v>1</v>
      </c>
      <c r="Q49" s="8">
        <v>1</v>
      </c>
    </row>
    <row r="50" spans="1:21" x14ac:dyDescent="0.35">
      <c r="A50" s="1">
        <v>0.91666666666666596</v>
      </c>
      <c r="B50">
        <v>1</v>
      </c>
      <c r="C50">
        <v>1</v>
      </c>
      <c r="D50" s="2"/>
      <c r="E50" s="2"/>
      <c r="F50" s="2"/>
      <c r="G50" s="2"/>
      <c r="H50" s="2"/>
      <c r="I50" s="2"/>
      <c r="J50" s="2"/>
      <c r="K50" s="2"/>
      <c r="L50" s="2"/>
      <c r="M50" s="8">
        <v>1</v>
      </c>
      <c r="N50" s="8">
        <v>1</v>
      </c>
      <c r="O50" s="8">
        <v>1</v>
      </c>
      <c r="P50" s="8">
        <v>1</v>
      </c>
      <c r="Q50" s="8">
        <v>1</v>
      </c>
    </row>
    <row r="51" spans="1:21" x14ac:dyDescent="0.35">
      <c r="A51" s="1" t="s">
        <v>24</v>
      </c>
      <c r="B51">
        <v>1</v>
      </c>
      <c r="C51">
        <v>1</v>
      </c>
      <c r="D51" s="2"/>
      <c r="E51" s="2"/>
      <c r="F51" s="2"/>
      <c r="G51" s="2"/>
      <c r="H51" s="2"/>
      <c r="I51" s="2"/>
      <c r="J51" s="2"/>
      <c r="K51" s="2"/>
      <c r="L51" s="2"/>
      <c r="M51" s="8">
        <v>1</v>
      </c>
      <c r="N51" s="8">
        <v>1</v>
      </c>
      <c r="O51" s="8">
        <v>1</v>
      </c>
      <c r="P51" s="8">
        <v>1</v>
      </c>
      <c r="Q51" s="8">
        <v>1</v>
      </c>
    </row>
    <row r="52" spans="1:21" x14ac:dyDescent="0.35">
      <c r="A52" s="5" t="s">
        <v>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35">
      <c r="A53" s="1">
        <v>0.25</v>
      </c>
      <c r="B53">
        <v>1</v>
      </c>
      <c r="C53">
        <v>1</v>
      </c>
      <c r="D53">
        <v>1</v>
      </c>
      <c r="E53" s="8">
        <v>1</v>
      </c>
      <c r="F53" s="8">
        <v>1</v>
      </c>
      <c r="G53" s="8">
        <v>1</v>
      </c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21" x14ac:dyDescent="0.35">
      <c r="A54" s="1">
        <v>0.29166666666666669</v>
      </c>
      <c r="B54">
        <v>1</v>
      </c>
      <c r="C54">
        <v>1</v>
      </c>
      <c r="D54">
        <v>1</v>
      </c>
      <c r="E54" s="8">
        <v>1</v>
      </c>
      <c r="F54" s="8">
        <v>1</v>
      </c>
      <c r="G54" s="8">
        <v>1</v>
      </c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21" x14ac:dyDescent="0.35">
      <c r="A55" s="1">
        <v>0.33333333333333331</v>
      </c>
      <c r="B55">
        <v>1</v>
      </c>
      <c r="C55">
        <v>1</v>
      </c>
      <c r="D55">
        <v>1</v>
      </c>
      <c r="E55" s="8">
        <v>1</v>
      </c>
      <c r="F55" s="8">
        <v>1</v>
      </c>
      <c r="G55" s="8">
        <v>1</v>
      </c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21" x14ac:dyDescent="0.35">
      <c r="A56" s="1">
        <v>0.375</v>
      </c>
      <c r="B56">
        <v>1</v>
      </c>
      <c r="C56">
        <v>1</v>
      </c>
      <c r="D56">
        <v>1</v>
      </c>
      <c r="E56" s="8">
        <v>1</v>
      </c>
      <c r="F56" s="8">
        <v>1</v>
      </c>
      <c r="G56" s="8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21" x14ac:dyDescent="0.35">
      <c r="A57" s="1">
        <v>0.41666666666666702</v>
      </c>
      <c r="B57">
        <v>1</v>
      </c>
      <c r="C57">
        <v>1</v>
      </c>
      <c r="D57">
        <v>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21" x14ac:dyDescent="0.35">
      <c r="A58" s="1">
        <v>0.45833333333333398</v>
      </c>
      <c r="B58">
        <v>1</v>
      </c>
      <c r="C58">
        <v>1</v>
      </c>
      <c r="D58">
        <v>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21" x14ac:dyDescent="0.35">
      <c r="A59" s="1">
        <v>0.5</v>
      </c>
      <c r="B59">
        <v>1</v>
      </c>
      <c r="C59">
        <v>1</v>
      </c>
      <c r="D59">
        <v>1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21" x14ac:dyDescent="0.35">
      <c r="A60" s="1">
        <v>0.54166666666666696</v>
      </c>
      <c r="B60">
        <v>1</v>
      </c>
      <c r="C60">
        <v>1</v>
      </c>
      <c r="D60">
        <v>1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21" x14ac:dyDescent="0.35">
      <c r="A61" s="1">
        <v>0.58333333333333304</v>
      </c>
      <c r="B61">
        <v>1</v>
      </c>
      <c r="C61">
        <v>1</v>
      </c>
      <c r="D61">
        <v>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21" x14ac:dyDescent="0.35">
      <c r="A62" s="1" t="s">
        <v>11</v>
      </c>
    </row>
    <row r="63" spans="1:21" x14ac:dyDescent="0.35">
      <c r="A63" s="1"/>
      <c r="Q63">
        <f>SUM(B4:Q61)</f>
        <v>287</v>
      </c>
    </row>
    <row r="64" spans="1:21" x14ac:dyDescent="0.35">
      <c r="A64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2026-2027</vt:lpstr>
      <vt:lpstr>2023-2024</vt:lpstr>
      <vt:lpstr>Idrottshallen</vt:lpstr>
      <vt:lpstr>Skövdehem</vt:lpstr>
      <vt:lpstr>Trädgårdsstaden - hallen</vt:lpstr>
      <vt:lpstr>Helenhallen</vt:lpstr>
      <vt:lpstr>Raul - logi</vt:lpstr>
      <vt:lpstr>2021-2022</vt:lpstr>
      <vt:lpstr>2022-2023</vt:lpstr>
      <vt:lpstr>Fjärilshallen</vt:lpstr>
      <vt:lpstr>RydshallenKäpplunda</vt:lpstr>
      <vt:lpstr>Kavelbro - logi</vt:lpstr>
      <vt:lpstr>Eriksdal - logi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Cederkvarn</dc:creator>
  <cp:lastModifiedBy>Sabina Cederkvarn</cp:lastModifiedBy>
  <cp:lastPrinted>2025-10-29T15:00:11Z</cp:lastPrinted>
  <dcterms:created xsi:type="dcterms:W3CDTF">2021-08-16T06:33:27Z</dcterms:created>
  <dcterms:modified xsi:type="dcterms:W3CDTF">2026-09-23T18:10:37Z</dcterms:modified>
</cp:coreProperties>
</file>