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iden-my.sharepoint.com/personal/erik_cederlund_naiden_se/Documents/Boden HF/Ekonomi/"/>
    </mc:Choice>
  </mc:AlternateContent>
  <xr:revisionPtr revIDLastSave="480" documentId="8_{E3AEDAFA-D845-40BB-9F17-274A3A230D1D}" xr6:coauthVersionLast="47" xr6:coauthVersionMax="47" xr10:uidLastSave="{6F53C545-2409-4A62-A425-2022D20E963A}"/>
  <bookViews>
    <workbookView xWindow="-120" yWindow="-120" windowWidth="38640" windowHeight="21120" xr2:uid="{2E065BC7-033A-4ADA-994C-F324E46B3468}"/>
  </bookViews>
  <sheets>
    <sheet name="Utfall 25-26+budget 26-27" sheetId="2" r:id="rId1"/>
    <sheet name="Budget 25-26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D10" i="2"/>
  <c r="C10" i="2"/>
  <c r="C23" i="2" l="1"/>
  <c r="D18" i="2"/>
  <c r="D19" i="2"/>
  <c r="D21" i="2"/>
  <c r="B46" i="2"/>
  <c r="C46" i="2"/>
  <c r="G41" i="1"/>
  <c r="C28" i="2"/>
  <c r="C33" i="2" s="1"/>
  <c r="G44" i="1"/>
  <c r="G16" i="1"/>
  <c r="H25" i="1"/>
  <c r="G29" i="1"/>
  <c r="G28" i="1"/>
  <c r="G27" i="1"/>
  <c r="E7" i="1"/>
  <c r="G7" i="1"/>
  <c r="G32" i="1"/>
  <c r="G31" i="1"/>
  <c r="G30" i="1"/>
  <c r="D23" i="2" l="1"/>
</calcChain>
</file>

<file path=xl/sharedStrings.xml><?xml version="1.0" encoding="utf-8"?>
<sst xmlns="http://schemas.openxmlformats.org/spreadsheetml/2006/main" count="171" uniqueCount="132">
  <si>
    <t xml:space="preserve">Saldo lagkassa </t>
  </si>
  <si>
    <t>Intäkter</t>
  </si>
  <si>
    <t>Period 250801-251231</t>
  </si>
  <si>
    <t>Period 260101-260501</t>
  </si>
  <si>
    <t>Försäljning toapapper</t>
  </si>
  <si>
    <t>Inkomst skrotsamling</t>
  </si>
  <si>
    <t>Parkering A-laget (bedömd)</t>
  </si>
  <si>
    <t>Totalt ca 270 parkeringsplatser, boden snittar 1000 åskådare. 7+9 tillfällen</t>
  </si>
  <si>
    <t>st</t>
  </si>
  <si>
    <t>Kostader</t>
  </si>
  <si>
    <t>Bowling</t>
  </si>
  <si>
    <t>Mat bortamatcher sp.</t>
  </si>
  <si>
    <t>Mat bortamatcher LL/mtrl</t>
  </si>
  <si>
    <t>Trackingsystem för spelarutveckling</t>
  </si>
  <si>
    <t>Priser bowlingtävling</t>
  </si>
  <si>
    <t>Snacks matcher</t>
  </si>
  <si>
    <t>Snacks DM + 2 hemmamatcher</t>
  </si>
  <si>
    <t>Nedlagt</t>
  </si>
  <si>
    <t xml:space="preserve">Galgar </t>
  </si>
  <si>
    <t>Kommande</t>
  </si>
  <si>
    <t>Resultat</t>
  </si>
  <si>
    <t>Matbyte Kiruna (bed)</t>
  </si>
  <si>
    <t xml:space="preserve"> </t>
  </si>
  <si>
    <t>Sjukvårdsutrustning</t>
  </si>
  <si>
    <t>Mat DM (c:a)</t>
  </si>
  <si>
    <t>Förnödenheter materialare (brynen, diamanter, reservdelar etc)</t>
  </si>
  <si>
    <t>Inkomst Boden Alive 2025 (bed)</t>
  </si>
  <si>
    <t>Busschaufför 2500:-/ tillfälle inkl mat</t>
  </si>
  <si>
    <t>Summa tillgångar</t>
  </si>
  <si>
    <t>Summa kostnader</t>
  </si>
  <si>
    <t>Segrande lag från resp serie i div 1 norr är direktkvalificerade till Regional herr fortsättning</t>
  </si>
  <si>
    <t>Kval 1 till Regonal:</t>
  </si>
  <si>
    <t>Kval 2 till Regional:</t>
  </si>
  <si>
    <t>Segrande lag från resp serie i div 1 norr fortsättning spelarpaly off 1, bäst av 2 matcher</t>
  </si>
  <si>
    <t>Segrande lag från play of 1 går vidare till play off 2 mot sista lag i Regional fortsättning vår. Segraren spelar Regional kommande säsong.</t>
  </si>
  <si>
    <t>Om vi vinner div 1 norr går vi upp i Regional. Kommer vi sist där innebär det en bortamatch. Ev buss</t>
  </si>
  <si>
    <t>Om vi går vinner div 1 norr fortsättning innebär det minst en, max två bortamatcher. Ev buss.</t>
  </si>
  <si>
    <t>Lag div 1 herr norr a</t>
  </si>
  <si>
    <t>Boden</t>
  </si>
  <si>
    <t>Lag div 1 norr b</t>
  </si>
  <si>
    <t>AIK Hockey Härnösand</t>
  </si>
  <si>
    <t>Kovland</t>
  </si>
  <si>
    <t>Njurunda</t>
  </si>
  <si>
    <t>Östersund</t>
  </si>
  <si>
    <t>Teg</t>
  </si>
  <si>
    <t>Umeå</t>
  </si>
  <si>
    <t>Vännäs</t>
  </si>
  <si>
    <t>Ånge</t>
  </si>
  <si>
    <t>Ö-vik</t>
  </si>
  <si>
    <t>Svedeholmen (Ö-vik)</t>
  </si>
  <si>
    <t>BT HF</t>
  </si>
  <si>
    <t>BT UHF</t>
  </si>
  <si>
    <t>Burträsk</t>
  </si>
  <si>
    <t>Clemens</t>
  </si>
  <si>
    <t>Haparanda</t>
  </si>
  <si>
    <t>Kalix</t>
  </si>
  <si>
    <t>Kiruna</t>
  </si>
  <si>
    <t>Lycksele</t>
  </si>
  <si>
    <t>Lejon</t>
  </si>
  <si>
    <t>Sunderbyn</t>
  </si>
  <si>
    <t>Kostad buss</t>
  </si>
  <si>
    <t>Övernattning</t>
  </si>
  <si>
    <t>Kostnad buss play off 2 (kval från div 1 till region)</t>
  </si>
  <si>
    <t>Kostnad buss play off 2 (negativt kval från region)</t>
  </si>
  <si>
    <t>Kostnad buss Play off 1 (kval från div 1 till region)</t>
  </si>
  <si>
    <t>Mat bortamatcher tränare</t>
  </si>
  <si>
    <t>Kostnad tagen</t>
  </si>
  <si>
    <t>Sunderby folkhögskola utb.</t>
  </si>
  <si>
    <t>Tas från lagkassan</t>
  </si>
  <si>
    <t>Bingolotter?</t>
  </si>
  <si>
    <t>Kakförsäljning Niklas Nyman?</t>
  </si>
  <si>
    <t>Pantinsamling efter alla helgona?</t>
  </si>
  <si>
    <t>Kostnad ej tagen</t>
  </si>
  <si>
    <r>
      <rPr>
        <b/>
        <sz val="9"/>
        <rFont val="Arial"/>
        <family val="2"/>
      </rPr>
      <t>Kontor</t>
    </r>
  </si>
  <si>
    <r>
      <rPr>
        <b/>
        <sz val="9"/>
        <rFont val="Arial"/>
        <family val="2"/>
      </rPr>
      <t>Bokföringsdag</t>
    </r>
  </si>
  <si>
    <r>
      <rPr>
        <b/>
        <sz val="9"/>
        <rFont val="Arial"/>
        <family val="2"/>
      </rPr>
      <t>Reskontradag</t>
    </r>
  </si>
  <si>
    <r>
      <rPr>
        <b/>
        <sz val="9"/>
        <rFont val="Arial"/>
        <family val="2"/>
      </rPr>
      <t>Referens</t>
    </r>
  </si>
  <si>
    <r>
      <rPr>
        <b/>
        <sz val="9"/>
        <rFont val="Arial"/>
        <family val="2"/>
      </rPr>
      <t>Insättning/Uttag</t>
    </r>
  </si>
  <si>
    <r>
      <rPr>
        <b/>
        <sz val="9"/>
        <rFont val="Arial"/>
        <family val="2"/>
      </rPr>
      <t>Bokfört saldo</t>
    </r>
  </si>
  <si>
    <r>
      <rPr>
        <sz val="9"/>
        <rFont val="Arial"/>
        <family val="2"/>
      </rPr>
      <t>U16</t>
    </r>
  </si>
  <si>
    <r>
      <rPr>
        <sz val="9"/>
        <rFont val="Arial"/>
        <family val="2"/>
      </rPr>
      <t>Buss</t>
    </r>
  </si>
  <si>
    <r>
      <rPr>
        <sz val="9"/>
        <rFont val="Arial"/>
        <family val="2"/>
      </rPr>
      <t>Bingolotto</t>
    </r>
  </si>
  <si>
    <r>
      <rPr>
        <sz val="9"/>
        <rFont val="Arial"/>
        <family val="2"/>
      </rPr>
      <t>Parkering</t>
    </r>
  </si>
  <si>
    <r>
      <rPr>
        <sz val="9"/>
        <rFont val="Arial"/>
        <family val="2"/>
      </rPr>
      <t>Ers. utlägg SL</t>
    </r>
  </si>
  <si>
    <r>
      <rPr>
        <sz val="9"/>
        <rFont val="Arial"/>
        <family val="2"/>
      </rPr>
      <t>Ers. utlägg</t>
    </r>
  </si>
  <si>
    <r>
      <rPr>
        <sz val="9"/>
        <rFont val="Arial"/>
        <family val="2"/>
      </rPr>
      <t>LOTTER</t>
    </r>
  </si>
  <si>
    <r>
      <rPr>
        <sz val="9"/>
        <rFont val="Arial"/>
        <family val="2"/>
      </rPr>
      <t>Åter julfika</t>
    </r>
  </si>
  <si>
    <r>
      <rPr>
        <sz val="9"/>
        <rFont val="Arial"/>
        <family val="2"/>
      </rPr>
      <t>Julfika</t>
    </r>
  </si>
  <si>
    <r>
      <rPr>
        <sz val="9"/>
        <rFont val="Arial"/>
        <family val="2"/>
      </rPr>
      <t>Opalen</t>
    </r>
  </si>
  <si>
    <r>
      <rPr>
        <sz val="9"/>
        <rFont val="Arial"/>
        <family val="2"/>
      </rPr>
      <t>Ers. chaufför</t>
    </r>
  </si>
  <si>
    <r>
      <rPr>
        <sz val="9"/>
        <rFont val="Arial"/>
        <family val="2"/>
      </rPr>
      <t>Ers. utlägg EC</t>
    </r>
  </si>
  <si>
    <r>
      <rPr>
        <sz val="9"/>
        <rFont val="Arial"/>
        <family val="2"/>
      </rPr>
      <t>KAKFÖRSÄLJNI</t>
    </r>
  </si>
  <si>
    <r>
      <rPr>
        <sz val="9"/>
        <rFont val="Arial"/>
        <family val="2"/>
      </rPr>
      <t>Kost</t>
    </r>
  </si>
  <si>
    <r>
      <rPr>
        <sz val="9"/>
        <rFont val="Arial"/>
        <family val="2"/>
      </rPr>
      <t>Busschaufför</t>
    </r>
  </si>
  <si>
    <r>
      <rPr>
        <sz val="9"/>
        <rFont val="Arial"/>
        <family val="2"/>
      </rPr>
      <t>Ers Chaufför</t>
    </r>
  </si>
  <si>
    <r>
      <rPr>
        <sz val="9"/>
        <rFont val="Arial"/>
        <family val="2"/>
      </rPr>
      <t>Boden Alive</t>
    </r>
  </si>
  <si>
    <r>
      <rPr>
        <sz val="9"/>
        <rFont val="Arial"/>
        <family val="2"/>
      </rPr>
      <t>Toapapper</t>
    </r>
  </si>
  <si>
    <r>
      <rPr>
        <sz val="9"/>
        <rFont val="Arial"/>
        <family val="2"/>
      </rPr>
      <t>Hudl</t>
    </r>
  </si>
  <si>
    <r>
      <rPr>
        <sz val="9"/>
        <rFont val="Arial"/>
        <family val="2"/>
      </rPr>
      <t>Team Sportia</t>
    </r>
  </si>
  <si>
    <r>
      <rPr>
        <sz val="9"/>
        <rFont val="Arial"/>
        <family val="2"/>
      </rPr>
      <t>TOAPAPPER</t>
    </r>
  </si>
  <si>
    <r>
      <rPr>
        <sz val="9"/>
        <rFont val="Arial"/>
        <family val="2"/>
      </rPr>
      <t>Bowling</t>
    </r>
  </si>
  <si>
    <r>
      <rPr>
        <sz val="9"/>
        <rFont val="Arial"/>
        <family val="2"/>
      </rPr>
      <t>Bryggis</t>
    </r>
  </si>
  <si>
    <t>Budget</t>
  </si>
  <si>
    <t>Utfall</t>
  </si>
  <si>
    <t>Inkomster</t>
  </si>
  <si>
    <t>Parkering</t>
  </si>
  <si>
    <t>Övrigt</t>
  </si>
  <si>
    <t>5000:- från Nordmark?</t>
  </si>
  <si>
    <t>Utgifter</t>
  </si>
  <si>
    <t>Mat</t>
  </si>
  <si>
    <t>Matchfika</t>
  </si>
  <si>
    <t>Ej draget</t>
  </si>
  <si>
    <t>Chaufför/buss</t>
  </si>
  <si>
    <t>Bingolotter</t>
  </si>
  <si>
    <t>Kakor</t>
  </si>
  <si>
    <t>25 000:- Sunderby folkhögskola?</t>
  </si>
  <si>
    <t>Toapapper</t>
  </si>
  <si>
    <t>Boden Alive</t>
  </si>
  <si>
    <t>Program för spelaranalys</t>
  </si>
  <si>
    <t>Avslutning</t>
  </si>
  <si>
    <t>Utfall 25-26</t>
  </si>
  <si>
    <t>Budget 26-27</t>
  </si>
  <si>
    <t>Mat kommer kunna faktureras istället för att lägga ut av lagledare. Vad som ingår i medlemskapet är inte klart ang buss och mat i samband med matcher.</t>
  </si>
  <si>
    <t>Ospecade utgifter</t>
  </si>
  <si>
    <t>Inkomtster</t>
  </si>
  <si>
    <t>Matchfika/odef. Utlägg</t>
  </si>
  <si>
    <t>Kontoutdrag 2025-26</t>
  </si>
  <si>
    <t>Budget +utfall 2026-27</t>
  </si>
  <si>
    <t>Budget + utfall  2026-2027</t>
  </si>
  <si>
    <t>30 matcher á 90 :-</t>
  </si>
  <si>
    <t xml:space="preserve">Kostnad för ev slutspel </t>
  </si>
  <si>
    <t>15 matcher á 95:-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</si>
</sst>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[$kr]"/>
    <numFmt numFmtId="165" formatCode="#,##0.00\ &quot;kr&quot;"/>
    <numFmt numFmtId="166" formatCode="yyyy\-mm\-dd;@"/>
  </numFmts>
  <fonts count="13" x14ac:knownFonts="1">
    <font>
      <sz val="11"/>
      <color rgb="FF000000"/>
      <name val="Aptos Narrow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i/>
      <sz val="11"/>
      <color rgb="FF7F7F7F"/>
      <name val="Aptos Narrow"/>
      <family val="2"/>
    </font>
    <font>
      <b/>
      <sz val="11"/>
      <color rgb="FF000000"/>
      <name val="Aptos Narrow"/>
      <family val="2"/>
    </font>
    <font>
      <b/>
      <i/>
      <sz val="11"/>
      <color rgb="FF000000"/>
      <name val="Aptos Narrow"/>
      <family val="2"/>
    </font>
    <font>
      <i/>
      <sz val="11"/>
      <color rgb="FF000000"/>
      <name val="Aptos Narrow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8"/>
      <name val="Aptos Narrow"/>
      <family val="2"/>
    </font>
    <font>
      <b/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C0E6F5"/>
        <bgColor rgb="FFC0E6F5"/>
      </patternFill>
    </fill>
    <fill>
      <patternFill patternType="solid">
        <fgColor rgb="FFCAEDFB"/>
        <bgColor rgb="FFCAEDFB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E6F5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3" fillId="5" borderId="0" applyNumberFormat="0" applyFon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6" borderId="0" applyNumberFormat="0" applyFont="0" applyBorder="0" applyAlignment="0" applyProtection="0"/>
    <xf numFmtId="0" fontId="2" fillId="0" borderId="1" applyNumberFormat="0" applyFill="0" applyAlignment="0" applyProtection="0"/>
  </cellStyleXfs>
  <cellXfs count="62">
    <xf numFmtId="0" fontId="0" fillId="0" borderId="0" xfId="0"/>
    <xf numFmtId="0" fontId="5" fillId="0" borderId="0" xfId="0" applyFont="1"/>
    <xf numFmtId="164" fontId="0" fillId="0" borderId="0" xfId="0" applyNumberFormat="1"/>
    <xf numFmtId="0" fontId="4" fillId="0" borderId="0" xfId="1" applyBorder="1"/>
    <xf numFmtId="0" fontId="3" fillId="6" borderId="3" xfId="6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5" fillId="0" borderId="9" xfId="0" applyFont="1" applyBorder="1"/>
    <xf numFmtId="0" fontId="0" fillId="0" borderId="10" xfId="0" applyBorder="1"/>
    <xf numFmtId="0" fontId="0" fillId="0" borderId="9" xfId="0" applyBorder="1"/>
    <xf numFmtId="0" fontId="0" fillId="0" borderId="12" xfId="0" applyBorder="1"/>
    <xf numFmtId="165" fontId="0" fillId="0" borderId="0" xfId="0" applyNumberFormat="1" applyAlignment="1">
      <alignment horizontal="right"/>
    </xf>
    <xf numFmtId="165" fontId="0" fillId="0" borderId="0" xfId="0" applyNumberFormat="1"/>
    <xf numFmtId="0" fontId="4" fillId="0" borderId="0" xfId="1"/>
    <xf numFmtId="0" fontId="0" fillId="0" borderId="0" xfId="0" applyAlignment="1">
      <alignment horizontal="left" vertical="top"/>
    </xf>
    <xf numFmtId="0" fontId="6" fillId="0" borderId="0" xfId="0" applyFont="1"/>
    <xf numFmtId="0" fontId="1" fillId="4" borderId="6" xfId="5" applyBorder="1"/>
    <xf numFmtId="0" fontId="2" fillId="3" borderId="1" xfId="4" applyFont="1" applyBorder="1"/>
    <xf numFmtId="165" fontId="2" fillId="3" borderId="1" xfId="4" applyNumberFormat="1" applyFont="1" applyBorder="1"/>
    <xf numFmtId="164" fontId="2" fillId="6" borderId="4" xfId="6" applyNumberFormat="1" applyFont="1" applyBorder="1"/>
    <xf numFmtId="164" fontId="1" fillId="2" borderId="1" xfId="3" applyNumberFormat="1" applyBorder="1"/>
    <xf numFmtId="0" fontId="2" fillId="3" borderId="0" xfId="4" applyFont="1"/>
    <xf numFmtId="0" fontId="2" fillId="5" borderId="13" xfId="2" applyFont="1" applyBorder="1" applyAlignment="1">
      <alignment horizontal="left" vertical="top"/>
    </xf>
    <xf numFmtId="0" fontId="2" fillId="5" borderId="14" xfId="2" applyFont="1" applyBorder="1"/>
    <xf numFmtId="0" fontId="5" fillId="6" borderId="11" xfId="6" applyFont="1" applyBorder="1"/>
    <xf numFmtId="164" fontId="5" fillId="5" borderId="3" xfId="2" applyNumberFormat="1" applyFont="1" applyBorder="1"/>
    <xf numFmtId="0" fontId="2" fillId="4" borderId="5" xfId="5" applyFont="1" applyBorder="1"/>
    <xf numFmtId="164" fontId="2" fillId="4" borderId="6" xfId="5" applyNumberFormat="1" applyFont="1" applyBorder="1"/>
    <xf numFmtId="165" fontId="0" fillId="0" borderId="0" xfId="0" applyNumberFormat="1" applyAlignment="1">
      <alignment wrapText="1"/>
    </xf>
    <xf numFmtId="0" fontId="7" fillId="0" borderId="0" xfId="0" applyFont="1"/>
    <xf numFmtId="0" fontId="8" fillId="7" borderId="0" xfId="0" applyFont="1" applyFill="1" applyAlignment="1">
      <alignment horizontal="center" vertical="top" wrapText="1"/>
    </xf>
    <xf numFmtId="0" fontId="8" fillId="7" borderId="0" xfId="0" applyFont="1" applyFill="1" applyAlignment="1">
      <alignment horizontal="left" vertical="top" wrapText="1"/>
    </xf>
    <xf numFmtId="0" fontId="8" fillId="7" borderId="0" xfId="0" applyFont="1" applyFill="1" applyAlignment="1">
      <alignment horizontal="left" vertical="top" wrapText="1" indent="1"/>
    </xf>
    <xf numFmtId="0" fontId="8" fillId="7" borderId="0" xfId="0" applyFont="1" applyFill="1" applyAlignment="1">
      <alignment horizontal="right" vertical="top" wrapText="1"/>
    </xf>
    <xf numFmtId="1" fontId="9" fillId="0" borderId="15" xfId="0" applyNumberFormat="1" applyFont="1" applyBorder="1" applyAlignment="1">
      <alignment horizontal="center" vertical="top" shrinkToFit="1"/>
    </xf>
    <xf numFmtId="166" fontId="9" fillId="0" borderId="15" xfId="0" applyNumberFormat="1" applyFont="1" applyBorder="1" applyAlignment="1">
      <alignment horizontal="left" vertical="top" shrinkToFit="1"/>
    </xf>
    <xf numFmtId="0" fontId="10" fillId="0" borderId="15" xfId="0" applyFont="1" applyBorder="1" applyAlignment="1">
      <alignment horizontal="left" vertical="top" wrapText="1" indent="1"/>
    </xf>
    <xf numFmtId="4" fontId="9" fillId="0" borderId="15" xfId="0" applyNumberFormat="1" applyFont="1" applyBorder="1" applyAlignment="1">
      <alignment horizontal="right" vertical="top" shrinkToFit="1"/>
    </xf>
    <xf numFmtId="1" fontId="9" fillId="0" borderId="0" xfId="0" applyNumberFormat="1" applyFont="1" applyAlignment="1">
      <alignment horizontal="center" vertical="top" shrinkToFit="1"/>
    </xf>
    <xf numFmtId="166" fontId="9" fillId="0" borderId="0" xfId="0" applyNumberFormat="1" applyFont="1" applyAlignment="1">
      <alignment horizontal="left" vertical="top" shrinkToFit="1"/>
    </xf>
    <xf numFmtId="0" fontId="10" fillId="0" borderId="0" xfId="0" applyFont="1" applyAlignment="1">
      <alignment horizontal="left" vertical="top" wrapText="1" indent="1"/>
    </xf>
    <xf numFmtId="4" fontId="9" fillId="0" borderId="0" xfId="0" applyNumberFormat="1" applyFont="1" applyAlignment="1">
      <alignment horizontal="right" vertical="top" shrinkToFit="1"/>
    </xf>
    <xf numFmtId="2" fontId="9" fillId="0" borderId="0" xfId="0" applyNumberFormat="1" applyFont="1" applyAlignment="1">
      <alignment horizontal="right" vertical="top" shrinkToFit="1"/>
    </xf>
    <xf numFmtId="165" fontId="2" fillId="0" borderId="1" xfId="7" applyNumberFormat="1"/>
    <xf numFmtId="165" fontId="5" fillId="0" borderId="0" xfId="0" applyNumberFormat="1" applyFont="1"/>
    <xf numFmtId="4" fontId="0" fillId="0" borderId="0" xfId="0" applyNumberFormat="1"/>
    <xf numFmtId="0" fontId="10" fillId="8" borderId="0" xfId="0" applyFont="1" applyFill="1" applyAlignment="1">
      <alignment horizontal="left" vertical="top" wrapText="1" indent="1"/>
    </xf>
    <xf numFmtId="4" fontId="9" fillId="8" borderId="0" xfId="0" applyNumberFormat="1" applyFont="1" applyFill="1" applyAlignment="1">
      <alignment horizontal="right" vertical="top" shrinkToFit="1"/>
    </xf>
    <xf numFmtId="165" fontId="4" fillId="0" borderId="0" xfId="1" applyNumberFormat="1"/>
    <xf numFmtId="4" fontId="12" fillId="0" borderId="15" xfId="0" applyNumberFormat="1" applyFont="1" applyBorder="1" applyAlignment="1">
      <alignment horizontal="right" vertical="top" shrinkToFit="1"/>
    </xf>
    <xf numFmtId="0" fontId="0" fillId="9" borderId="0" xfId="2" applyFont="1" applyFill="1"/>
    <xf numFmtId="0" fontId="5" fillId="5" borderId="4" xfId="2" applyFont="1" applyBorder="1"/>
    <xf numFmtId="0" fontId="0" fillId="5" borderId="4" xfId="2" applyFont="1" applyBorder="1"/>
    <xf numFmtId="165" fontId="0" fillId="5" borderId="4" xfId="2" applyNumberFormat="1" applyFont="1" applyBorder="1"/>
    <xf numFmtId="165" fontId="2" fillId="5" borderId="4" xfId="2" applyNumberFormat="1" applyFont="1" applyBorder="1"/>
    <xf numFmtId="0" fontId="4" fillId="5" borderId="4" xfId="2" applyFont="1" applyBorder="1"/>
    <xf numFmtId="165" fontId="5" fillId="5" borderId="4" xfId="2" applyNumberFormat="1" applyFont="1" applyBorder="1"/>
    <xf numFmtId="0" fontId="2" fillId="0" borderId="1" xfId="7"/>
    <xf numFmtId="0" fontId="4" fillId="0" borderId="9" xfId="1" applyBorder="1" applyAlignment="1">
      <alignment horizontal="left" vertical="top" wrapText="1"/>
    </xf>
    <xf numFmtId="0" fontId="4" fillId="0" borderId="0" xfId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8">
    <cellStyle name="20 % - Dekorfärg1" xfId="2" builtinId="30" customBuiltin="1"/>
    <cellStyle name="20 % - Dekorfärg3" xfId="5" builtinId="38"/>
    <cellStyle name="20 % - Dekorfärg4" xfId="6" builtinId="42" customBuiltin="1"/>
    <cellStyle name="40 % - Dekorfärg2" xfId="3" builtinId="35"/>
    <cellStyle name="60 % - Dekorfärg2" xfId="4" builtinId="36"/>
    <cellStyle name="Förklarande text" xfId="1" builtinId="53" customBuiltin="1"/>
    <cellStyle name="Normal" xfId="0" builtinId="0" customBuiltin="1"/>
    <cellStyle name="Summa" xfId="7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3EF1-0BB2-4BB6-A87A-A9B33A69EC8A}">
  <sheetPr>
    <pageSetUpPr fitToPage="1"/>
  </sheetPr>
  <dimension ref="A1:N90"/>
  <sheetViews>
    <sheetView tabSelected="1" workbookViewId="0">
      <selection activeCell="H22" sqref="H22"/>
    </sheetView>
  </sheetViews>
  <sheetFormatPr defaultRowHeight="15" x14ac:dyDescent="0.25"/>
  <cols>
    <col min="1" max="1" width="30.7109375" bestFit="1" customWidth="1"/>
    <col min="2" max="5" width="13.5703125" customWidth="1"/>
    <col min="6" max="6" width="21" customWidth="1"/>
    <col min="7" max="7" width="16.140625" customWidth="1"/>
    <col min="8" max="8" width="12.7109375" customWidth="1"/>
    <col min="9" max="9" width="14.5703125" customWidth="1"/>
    <col min="12" max="12" width="11.140625" bestFit="1" customWidth="1"/>
    <col min="13" max="13" width="12.42578125" bestFit="1" customWidth="1"/>
    <col min="14" max="14" width="21.42578125" bestFit="1" customWidth="1"/>
  </cols>
  <sheetData>
    <row r="1" spans="1:5" x14ac:dyDescent="0.25">
      <c r="A1" s="51"/>
      <c r="B1" s="51"/>
      <c r="C1" s="51"/>
    </row>
    <row r="3" spans="1:5" x14ac:dyDescent="0.25">
      <c r="A3" s="14" t="s">
        <v>127</v>
      </c>
    </row>
    <row r="4" spans="1:5" x14ac:dyDescent="0.25">
      <c r="A4" s="1" t="s">
        <v>124</v>
      </c>
      <c r="C4" s="1" t="s">
        <v>120</v>
      </c>
      <c r="D4" s="1" t="s">
        <v>121</v>
      </c>
    </row>
    <row r="5" spans="1:5" x14ac:dyDescent="0.25">
      <c r="A5" t="s">
        <v>117</v>
      </c>
      <c r="C5" s="13">
        <v>11000</v>
      </c>
      <c r="D5" s="13">
        <v>10000</v>
      </c>
    </row>
    <row r="6" spans="1:5" x14ac:dyDescent="0.25">
      <c r="A6" t="s">
        <v>113</v>
      </c>
      <c r="C6" s="13">
        <v>19420</v>
      </c>
      <c r="D6" s="13">
        <v>19420</v>
      </c>
    </row>
    <row r="7" spans="1:5" x14ac:dyDescent="0.25">
      <c r="A7" t="s">
        <v>116</v>
      </c>
      <c r="C7" s="13">
        <v>26230</v>
      </c>
      <c r="D7" s="13">
        <v>26230</v>
      </c>
    </row>
    <row r="8" spans="1:5" x14ac:dyDescent="0.25">
      <c r="A8" t="s">
        <v>114</v>
      </c>
      <c r="C8" s="13">
        <v>15015</v>
      </c>
      <c r="D8" s="13">
        <v>15015</v>
      </c>
    </row>
    <row r="9" spans="1:5" x14ac:dyDescent="0.25">
      <c r="A9" t="s">
        <v>105</v>
      </c>
      <c r="C9" s="13">
        <v>15269</v>
      </c>
      <c r="D9" s="13"/>
    </row>
    <row r="10" spans="1:5" x14ac:dyDescent="0.25">
      <c r="C10" s="45">
        <f>SUM(C4:C9)</f>
        <v>86934</v>
      </c>
      <c r="D10" s="45">
        <f>SUM(D5:D9)</f>
        <v>70665</v>
      </c>
    </row>
    <row r="12" spans="1:5" x14ac:dyDescent="0.25">
      <c r="A12" s="49" t="s">
        <v>128</v>
      </c>
      <c r="B12" s="13"/>
      <c r="C12" s="13"/>
    </row>
    <row r="13" spans="1:5" x14ac:dyDescent="0.25">
      <c r="A13" s="45" t="s">
        <v>108</v>
      </c>
      <c r="C13" s="1" t="s">
        <v>120</v>
      </c>
      <c r="D13" s="1" t="s">
        <v>121</v>
      </c>
    </row>
    <row r="14" spans="1:5" x14ac:dyDescent="0.25">
      <c r="A14" s="13" t="s">
        <v>109</v>
      </c>
      <c r="B14" s="13"/>
      <c r="C14" s="13">
        <v>27326</v>
      </c>
      <c r="D14" s="13">
        <v>37050</v>
      </c>
      <c r="E14" s="14" t="s">
        <v>131</v>
      </c>
    </row>
    <row r="15" spans="1:5" x14ac:dyDescent="0.25">
      <c r="A15" s="13" t="s">
        <v>125</v>
      </c>
      <c r="C15" s="13">
        <v>26981.96</v>
      </c>
      <c r="D15" s="13">
        <v>2700</v>
      </c>
      <c r="E15" s="14" t="s">
        <v>129</v>
      </c>
    </row>
    <row r="16" spans="1:5" x14ac:dyDescent="0.25">
      <c r="A16" s="13" t="s">
        <v>112</v>
      </c>
      <c r="B16" s="13"/>
      <c r="C16" s="13">
        <v>19594</v>
      </c>
      <c r="D16" s="13">
        <v>25000</v>
      </c>
    </row>
    <row r="17" spans="1:10" x14ac:dyDescent="0.25">
      <c r="A17" s="13" t="s">
        <v>119</v>
      </c>
      <c r="D17" s="13">
        <v>4000</v>
      </c>
    </row>
    <row r="18" spans="1:10" x14ac:dyDescent="0.25">
      <c r="A18" s="13" t="s">
        <v>118</v>
      </c>
      <c r="B18" s="13"/>
      <c r="C18" s="13">
        <v>10000</v>
      </c>
      <c r="D18" s="13">
        <f>C18*1.1</f>
        <v>11000</v>
      </c>
    </row>
    <row r="19" spans="1:10" x14ac:dyDescent="0.25">
      <c r="A19" s="13" t="s">
        <v>106</v>
      </c>
      <c r="B19" s="13"/>
      <c r="C19" s="13">
        <v>4091</v>
      </c>
      <c r="D19" s="13">
        <f>C19*1.1</f>
        <v>4500.1000000000004</v>
      </c>
    </row>
    <row r="20" spans="1:10" x14ac:dyDescent="0.25">
      <c r="A20" s="13" t="s">
        <v>130</v>
      </c>
      <c r="B20" s="13"/>
      <c r="C20" s="13"/>
      <c r="D20" s="13">
        <v>30000</v>
      </c>
    </row>
    <row r="21" spans="1:10" x14ac:dyDescent="0.25">
      <c r="A21" s="13"/>
      <c r="B21" s="13"/>
      <c r="C21" s="45">
        <f>SUM(C14:C19)</f>
        <v>87992.959999999992</v>
      </c>
      <c r="D21" s="45">
        <f>SUM(D14:D20)</f>
        <v>114250.1</v>
      </c>
    </row>
    <row r="23" spans="1:10" ht="15.75" thickBot="1" x14ac:dyDescent="0.3">
      <c r="A23" s="58" t="s">
        <v>20</v>
      </c>
      <c r="B23" s="58"/>
      <c r="C23" s="44">
        <f>C10-C21</f>
        <v>-1058.9599999999919</v>
      </c>
      <c r="D23" s="44">
        <f>D10-D21</f>
        <v>-43585.100000000006</v>
      </c>
    </row>
    <row r="24" spans="1:10" ht="15.75" thickTop="1" x14ac:dyDescent="0.25"/>
    <row r="26" spans="1:10" x14ac:dyDescent="0.25">
      <c r="A26" s="52" t="s">
        <v>104</v>
      </c>
      <c r="B26" s="53"/>
      <c r="C26" s="53"/>
    </row>
    <row r="27" spans="1:10" x14ac:dyDescent="0.25">
      <c r="A27" s="53"/>
      <c r="B27" s="53" t="s">
        <v>102</v>
      </c>
      <c r="C27" s="53" t="s">
        <v>103</v>
      </c>
    </row>
    <row r="28" spans="1:10" x14ac:dyDescent="0.25">
      <c r="A28" s="53" t="s">
        <v>105</v>
      </c>
      <c r="B28" s="54">
        <v>7000</v>
      </c>
      <c r="C28" s="54">
        <f>E54+E63+E70</f>
        <v>15269</v>
      </c>
      <c r="J28" s="14"/>
    </row>
    <row r="29" spans="1:10" x14ac:dyDescent="0.25">
      <c r="A29" s="53" t="s">
        <v>117</v>
      </c>
      <c r="B29" s="54">
        <v>10000</v>
      </c>
      <c r="C29" s="54">
        <v>10000</v>
      </c>
    </row>
    <row r="30" spans="1:10" x14ac:dyDescent="0.25">
      <c r="A30" s="54" t="s">
        <v>113</v>
      </c>
      <c r="B30" s="54">
        <v>0</v>
      </c>
      <c r="C30" s="54">
        <v>19420</v>
      </c>
    </row>
    <row r="31" spans="1:10" x14ac:dyDescent="0.25">
      <c r="A31" s="54" t="s">
        <v>116</v>
      </c>
      <c r="B31" s="54">
        <v>0</v>
      </c>
      <c r="C31" s="54">
        <v>26230</v>
      </c>
    </row>
    <row r="32" spans="1:10" x14ac:dyDescent="0.25">
      <c r="A32" s="54" t="s">
        <v>114</v>
      </c>
      <c r="B32" s="54">
        <v>0</v>
      </c>
      <c r="C32" s="54">
        <v>15015</v>
      </c>
    </row>
    <row r="33" spans="1:14" ht="21" customHeight="1" x14ac:dyDescent="0.25">
      <c r="A33" s="54"/>
      <c r="B33" s="54"/>
      <c r="C33" s="55">
        <f>SUM(C28:C32)</f>
        <v>85934</v>
      </c>
      <c r="N33" s="2"/>
    </row>
    <row r="34" spans="1:14" x14ac:dyDescent="0.25">
      <c r="A34" s="54"/>
      <c r="B34" s="54"/>
      <c r="C34" s="53"/>
      <c r="N34" s="2"/>
    </row>
    <row r="35" spans="1:14" x14ac:dyDescent="0.25">
      <c r="A35" s="56" t="s">
        <v>115</v>
      </c>
      <c r="B35" s="54"/>
      <c r="C35" s="53"/>
      <c r="N35" s="2"/>
    </row>
    <row r="36" spans="1:14" x14ac:dyDescent="0.25">
      <c r="A36" s="56" t="s">
        <v>107</v>
      </c>
      <c r="B36" s="54"/>
      <c r="C36" s="53"/>
    </row>
    <row r="37" spans="1:14" x14ac:dyDescent="0.25">
      <c r="A37" s="54"/>
      <c r="B37" s="54"/>
      <c r="C37" s="53"/>
    </row>
    <row r="38" spans="1:14" x14ac:dyDescent="0.25">
      <c r="A38" s="54"/>
      <c r="B38" s="54"/>
      <c r="C38" s="54"/>
    </row>
    <row r="39" spans="1:14" x14ac:dyDescent="0.25">
      <c r="A39" s="54"/>
      <c r="B39" s="54"/>
      <c r="C39" s="54"/>
    </row>
    <row r="40" spans="1:14" x14ac:dyDescent="0.25">
      <c r="A40" s="57" t="s">
        <v>108</v>
      </c>
      <c r="B40" s="53" t="s">
        <v>102</v>
      </c>
      <c r="C40" s="53" t="s">
        <v>103</v>
      </c>
    </row>
    <row r="41" spans="1:14" x14ac:dyDescent="0.25">
      <c r="A41" s="54" t="s">
        <v>109</v>
      </c>
      <c r="B41" s="54">
        <v>28700</v>
      </c>
      <c r="C41" s="54">
        <v>27326</v>
      </c>
      <c r="D41" s="46"/>
    </row>
    <row r="42" spans="1:14" x14ac:dyDescent="0.25">
      <c r="A42" s="54" t="s">
        <v>110</v>
      </c>
      <c r="B42" s="54">
        <v>8102</v>
      </c>
      <c r="C42" s="54">
        <v>26981.96</v>
      </c>
      <c r="D42" s="49" t="s">
        <v>123</v>
      </c>
    </row>
    <row r="43" spans="1:14" x14ac:dyDescent="0.25">
      <c r="A43" s="54" t="s">
        <v>112</v>
      </c>
      <c r="B43" s="54">
        <v>12500</v>
      </c>
      <c r="C43" s="54">
        <v>19594</v>
      </c>
      <c r="D43" s="46"/>
    </row>
    <row r="44" spans="1:14" x14ac:dyDescent="0.25">
      <c r="A44" s="54" t="s">
        <v>118</v>
      </c>
      <c r="B44" s="54">
        <v>0</v>
      </c>
      <c r="C44" s="54">
        <v>10000</v>
      </c>
    </row>
    <row r="45" spans="1:14" x14ac:dyDescent="0.25">
      <c r="A45" s="54" t="s">
        <v>106</v>
      </c>
      <c r="B45" s="54">
        <v>3000</v>
      </c>
      <c r="C45" s="54">
        <v>4091</v>
      </c>
      <c r="D45" s="46"/>
    </row>
    <row r="46" spans="1:14" x14ac:dyDescent="0.25">
      <c r="A46" s="53"/>
      <c r="B46" s="54">
        <f>SUM(B41:B45)</f>
        <v>52302</v>
      </c>
      <c r="C46" s="55">
        <f>SUM(C41:C45)</f>
        <v>87992.959999999992</v>
      </c>
    </row>
    <row r="49" spans="1:6" x14ac:dyDescent="0.25">
      <c r="A49" t="s">
        <v>126</v>
      </c>
    </row>
    <row r="50" spans="1:6" ht="24" x14ac:dyDescent="0.25">
      <c r="A50" s="31" t="s">
        <v>73</v>
      </c>
      <c r="B50" s="32" t="s">
        <v>74</v>
      </c>
      <c r="C50" s="32" t="s">
        <v>75</v>
      </c>
      <c r="D50" s="33" t="s">
        <v>76</v>
      </c>
      <c r="E50" s="34" t="s">
        <v>77</v>
      </c>
      <c r="F50" s="34" t="s">
        <v>78</v>
      </c>
    </row>
    <row r="51" spans="1:6" x14ac:dyDescent="0.25">
      <c r="A51" s="35">
        <v>6203</v>
      </c>
      <c r="B51" s="36">
        <v>46127</v>
      </c>
      <c r="C51" s="36">
        <v>46127</v>
      </c>
      <c r="D51" s="37" t="s">
        <v>79</v>
      </c>
      <c r="E51" s="38">
        <v>43810.83</v>
      </c>
      <c r="F51" s="50">
        <v>78904.679999999993</v>
      </c>
    </row>
    <row r="52" spans="1:6" x14ac:dyDescent="0.25">
      <c r="A52" s="39">
        <v>6203</v>
      </c>
      <c r="B52" s="40">
        <v>46127</v>
      </c>
      <c r="C52" s="40">
        <v>46127</v>
      </c>
      <c r="D52" s="47" t="s">
        <v>80</v>
      </c>
      <c r="E52" s="48">
        <v>-8594</v>
      </c>
      <c r="F52" s="48">
        <v>35093.85</v>
      </c>
    </row>
    <row r="53" spans="1:6" x14ac:dyDescent="0.25">
      <c r="A53" s="39">
        <v>6203</v>
      </c>
      <c r="B53" s="40">
        <v>46127</v>
      </c>
      <c r="C53" s="40">
        <v>46127</v>
      </c>
      <c r="D53" s="47" t="s">
        <v>81</v>
      </c>
      <c r="E53" s="48">
        <v>-28750</v>
      </c>
      <c r="F53" s="48">
        <v>43687.85</v>
      </c>
    </row>
    <row r="54" spans="1:6" x14ac:dyDescent="0.25">
      <c r="A54" s="39">
        <v>6203</v>
      </c>
      <c r="B54" s="40">
        <v>46126</v>
      </c>
      <c r="C54" s="40">
        <v>46126</v>
      </c>
      <c r="D54" s="41" t="s">
        <v>82</v>
      </c>
      <c r="E54" s="42">
        <v>10000</v>
      </c>
      <c r="F54" s="42">
        <v>72437.850000000006</v>
      </c>
    </row>
    <row r="55" spans="1:6" x14ac:dyDescent="0.25">
      <c r="A55" s="39">
        <v>6203</v>
      </c>
      <c r="B55" s="40">
        <v>46086</v>
      </c>
      <c r="C55" s="40">
        <v>46086</v>
      </c>
      <c r="D55" s="41" t="s">
        <v>83</v>
      </c>
      <c r="E55" s="42">
        <v>-4578.7</v>
      </c>
      <c r="F55" s="42">
        <v>62437.85</v>
      </c>
    </row>
    <row r="56" spans="1:6" x14ac:dyDescent="0.25">
      <c r="A56" s="39">
        <v>6203</v>
      </c>
      <c r="B56" s="40">
        <v>46079</v>
      </c>
      <c r="C56" s="40">
        <v>46079</v>
      </c>
      <c r="D56" s="41" t="s">
        <v>84</v>
      </c>
      <c r="E56" s="42">
        <v>-5914.66</v>
      </c>
      <c r="F56" s="42">
        <v>67016.55</v>
      </c>
    </row>
    <row r="57" spans="1:6" x14ac:dyDescent="0.25">
      <c r="A57" s="39">
        <v>6203</v>
      </c>
      <c r="B57" s="40">
        <v>46065</v>
      </c>
      <c r="C57" s="40">
        <v>46065</v>
      </c>
      <c r="D57" s="41" t="s">
        <v>83</v>
      </c>
      <c r="E57" s="42">
        <v>-9154.8799999999992</v>
      </c>
      <c r="F57" s="42">
        <v>72931.210000000006</v>
      </c>
    </row>
    <row r="58" spans="1:6" x14ac:dyDescent="0.25">
      <c r="A58" s="39">
        <v>4631</v>
      </c>
      <c r="B58" s="40">
        <v>46059</v>
      </c>
      <c r="C58" s="40">
        <v>46059</v>
      </c>
      <c r="D58" s="41" t="s">
        <v>85</v>
      </c>
      <c r="E58" s="42">
        <v>3000</v>
      </c>
      <c r="F58" s="42">
        <v>82086.09</v>
      </c>
    </row>
    <row r="59" spans="1:6" x14ac:dyDescent="0.25">
      <c r="A59" s="39">
        <v>4631</v>
      </c>
      <c r="B59" s="40">
        <v>46056</v>
      </c>
      <c r="C59" s="40">
        <v>46056</v>
      </c>
      <c r="D59" s="41" t="s">
        <v>85</v>
      </c>
      <c r="E59" s="42">
        <v>14400</v>
      </c>
      <c r="F59" s="42">
        <v>79086.09</v>
      </c>
    </row>
    <row r="60" spans="1:6" x14ac:dyDescent="0.25">
      <c r="A60" s="39">
        <v>4631</v>
      </c>
      <c r="B60" s="40">
        <v>46027</v>
      </c>
      <c r="C60" s="40">
        <v>46027</v>
      </c>
      <c r="D60" s="41" t="s">
        <v>85</v>
      </c>
      <c r="E60" s="42">
        <v>30800</v>
      </c>
      <c r="F60" s="42">
        <v>64686.09</v>
      </c>
    </row>
    <row r="61" spans="1:6" x14ac:dyDescent="0.25">
      <c r="A61" s="39">
        <v>6203</v>
      </c>
      <c r="B61" s="40">
        <v>46009</v>
      </c>
      <c r="C61" s="40">
        <v>46009</v>
      </c>
      <c r="D61" s="41" t="s">
        <v>86</v>
      </c>
      <c r="E61" s="43">
        <v>369.43</v>
      </c>
      <c r="F61" s="42">
        <v>33886.089999999997</v>
      </c>
    </row>
    <row r="62" spans="1:6" x14ac:dyDescent="0.25">
      <c r="A62" s="39">
        <v>6203</v>
      </c>
      <c r="B62" s="40">
        <v>46009</v>
      </c>
      <c r="C62" s="40">
        <v>46009</v>
      </c>
      <c r="D62" s="41" t="s">
        <v>87</v>
      </c>
      <c r="E62" s="43">
        <v>-369.43</v>
      </c>
      <c r="F62" s="42">
        <v>33516.660000000003</v>
      </c>
    </row>
    <row r="63" spans="1:6" x14ac:dyDescent="0.25">
      <c r="A63" s="39">
        <v>6203</v>
      </c>
      <c r="B63" s="40">
        <v>46009</v>
      </c>
      <c r="C63" s="40">
        <v>46009</v>
      </c>
      <c r="D63" s="41" t="s">
        <v>82</v>
      </c>
      <c r="E63" s="42">
        <v>2300</v>
      </c>
      <c r="F63" s="42">
        <v>33886.089999999997</v>
      </c>
    </row>
    <row r="64" spans="1:6" x14ac:dyDescent="0.25">
      <c r="A64" s="39">
        <v>6203</v>
      </c>
      <c r="B64" s="40">
        <v>46009</v>
      </c>
      <c r="C64" s="40">
        <v>46009</v>
      </c>
      <c r="D64" s="41" t="s">
        <v>88</v>
      </c>
      <c r="E64" s="42">
        <v>-3900</v>
      </c>
      <c r="F64" s="42">
        <v>31586.09</v>
      </c>
    </row>
    <row r="65" spans="1:6" x14ac:dyDescent="0.25">
      <c r="A65" s="39">
        <v>6203</v>
      </c>
      <c r="B65" s="40">
        <v>46009</v>
      </c>
      <c r="C65" s="40">
        <v>46009</v>
      </c>
      <c r="D65" s="41" t="s">
        <v>88</v>
      </c>
      <c r="E65" s="42">
        <v>-3120</v>
      </c>
      <c r="F65" s="42">
        <v>35486.089999999997</v>
      </c>
    </row>
    <row r="66" spans="1:6" x14ac:dyDescent="0.25">
      <c r="A66" s="39">
        <v>6203</v>
      </c>
      <c r="B66" s="40">
        <v>46009</v>
      </c>
      <c r="C66" s="40">
        <v>46009</v>
      </c>
      <c r="D66" s="41" t="s">
        <v>88</v>
      </c>
      <c r="E66" s="42">
        <v>-3510</v>
      </c>
      <c r="F66" s="42">
        <v>38606.089999999997</v>
      </c>
    </row>
    <row r="67" spans="1:6" x14ac:dyDescent="0.25">
      <c r="A67" s="39">
        <v>6203</v>
      </c>
      <c r="B67" s="40">
        <v>46002</v>
      </c>
      <c r="C67" s="40">
        <v>46002</v>
      </c>
      <c r="D67" s="41" t="s">
        <v>89</v>
      </c>
      <c r="E67" s="42">
        <v>-2700</v>
      </c>
      <c r="F67" s="42">
        <v>42116.09</v>
      </c>
    </row>
    <row r="68" spans="1:6" x14ac:dyDescent="0.25">
      <c r="A68" s="39">
        <v>6203</v>
      </c>
      <c r="B68" s="40">
        <v>45981</v>
      </c>
      <c r="C68" s="40">
        <v>45981</v>
      </c>
      <c r="D68" s="41" t="s">
        <v>90</v>
      </c>
      <c r="E68" s="42">
        <v>-2750</v>
      </c>
      <c r="F68" s="42">
        <v>44816.09</v>
      </c>
    </row>
    <row r="69" spans="1:6" ht="24" x14ac:dyDescent="0.25">
      <c r="A69" s="39">
        <v>8201</v>
      </c>
      <c r="B69" s="40">
        <v>45980</v>
      </c>
      <c r="C69" s="40">
        <v>45980</v>
      </c>
      <c r="D69" s="41" t="s">
        <v>91</v>
      </c>
      <c r="E69" s="42">
        <v>15015</v>
      </c>
      <c r="F69" s="42">
        <v>47566.09</v>
      </c>
    </row>
    <row r="70" spans="1:6" x14ac:dyDescent="0.25">
      <c r="A70" s="39">
        <v>6203</v>
      </c>
      <c r="B70" s="40">
        <v>45965</v>
      </c>
      <c r="C70" s="40">
        <v>45965</v>
      </c>
      <c r="D70" s="41" t="s">
        <v>82</v>
      </c>
      <c r="E70" s="42">
        <v>2969</v>
      </c>
      <c r="F70" s="42">
        <v>32551.09</v>
      </c>
    </row>
    <row r="71" spans="1:6" x14ac:dyDescent="0.25">
      <c r="A71" s="39">
        <v>6203</v>
      </c>
      <c r="B71" s="40">
        <v>45965</v>
      </c>
      <c r="C71" s="40">
        <v>45965</v>
      </c>
      <c r="D71" s="41" t="s">
        <v>92</v>
      </c>
      <c r="E71" s="42">
        <v>-6266</v>
      </c>
      <c r="F71" s="42">
        <v>29582.09</v>
      </c>
    </row>
    <row r="72" spans="1:6" x14ac:dyDescent="0.25">
      <c r="A72" s="39">
        <v>6203</v>
      </c>
      <c r="B72" s="40">
        <v>45965</v>
      </c>
      <c r="C72" s="40">
        <v>45965</v>
      </c>
      <c r="D72" s="41" t="s">
        <v>88</v>
      </c>
      <c r="E72" s="42">
        <v>-3510</v>
      </c>
      <c r="F72" s="42">
        <v>35848.089999999997</v>
      </c>
    </row>
    <row r="73" spans="1:6" x14ac:dyDescent="0.25">
      <c r="A73" s="39">
        <v>6203</v>
      </c>
      <c r="B73" s="40">
        <v>45953</v>
      </c>
      <c r="C73" s="40">
        <v>45953</v>
      </c>
      <c r="D73" s="41" t="s">
        <v>83</v>
      </c>
      <c r="E73" s="42">
        <v>-2481.02</v>
      </c>
      <c r="F73" s="42">
        <v>39358.089999999997</v>
      </c>
    </row>
    <row r="74" spans="1:6" x14ac:dyDescent="0.25">
      <c r="A74" s="39">
        <v>6203</v>
      </c>
      <c r="B74" s="40">
        <v>45946</v>
      </c>
      <c r="C74" s="40">
        <v>45946</v>
      </c>
      <c r="D74" s="41" t="s">
        <v>88</v>
      </c>
      <c r="E74" s="42">
        <v>-3510</v>
      </c>
      <c r="F74" s="42">
        <v>41839.11</v>
      </c>
    </row>
    <row r="75" spans="1:6" x14ac:dyDescent="0.25">
      <c r="A75" s="39">
        <v>6203</v>
      </c>
      <c r="B75" s="40">
        <v>45946</v>
      </c>
      <c r="C75" s="40">
        <v>45946</v>
      </c>
      <c r="D75" s="41" t="s">
        <v>93</v>
      </c>
      <c r="E75" s="42">
        <v>-5100</v>
      </c>
      <c r="F75" s="42">
        <v>45349.11</v>
      </c>
    </row>
    <row r="76" spans="1:6" x14ac:dyDescent="0.25">
      <c r="A76" s="39">
        <v>6203</v>
      </c>
      <c r="B76" s="40">
        <v>45946</v>
      </c>
      <c r="C76" s="40">
        <v>45946</v>
      </c>
      <c r="D76" s="41" t="s">
        <v>83</v>
      </c>
      <c r="E76" s="42">
        <v>-2102.6999999999998</v>
      </c>
      <c r="F76" s="42">
        <v>50449.11</v>
      </c>
    </row>
    <row r="77" spans="1:6" x14ac:dyDescent="0.25">
      <c r="A77" s="39">
        <v>6203</v>
      </c>
      <c r="B77" s="40">
        <v>45946</v>
      </c>
      <c r="C77" s="40">
        <v>45946</v>
      </c>
      <c r="D77" s="41" t="s">
        <v>94</v>
      </c>
      <c r="E77" s="42">
        <v>-3200</v>
      </c>
      <c r="F77" s="42">
        <v>52551.81</v>
      </c>
    </row>
    <row r="78" spans="1:6" x14ac:dyDescent="0.25">
      <c r="A78" s="39">
        <v>6203</v>
      </c>
      <c r="B78" s="40">
        <v>45925</v>
      </c>
      <c r="C78" s="40">
        <v>45925</v>
      </c>
      <c r="D78" s="41" t="s">
        <v>95</v>
      </c>
      <c r="E78" s="42">
        <v>11000</v>
      </c>
      <c r="F78" s="42">
        <v>55751.81</v>
      </c>
    </row>
    <row r="79" spans="1:6" x14ac:dyDescent="0.25">
      <c r="A79" s="39">
        <v>6203</v>
      </c>
      <c r="B79" s="40">
        <v>45925</v>
      </c>
      <c r="C79" s="40">
        <v>45925</v>
      </c>
      <c r="D79" s="41" t="s">
        <v>88</v>
      </c>
      <c r="E79" s="42">
        <v>-3510</v>
      </c>
      <c r="F79" s="42">
        <v>44751.81</v>
      </c>
    </row>
    <row r="80" spans="1:6" x14ac:dyDescent="0.25">
      <c r="A80" s="39">
        <v>6203</v>
      </c>
      <c r="B80" s="40">
        <v>45925</v>
      </c>
      <c r="C80" s="40">
        <v>45925</v>
      </c>
      <c r="D80" s="41" t="s">
        <v>96</v>
      </c>
      <c r="E80" s="42">
        <v>-48300</v>
      </c>
      <c r="F80" s="42">
        <v>48261.81</v>
      </c>
    </row>
    <row r="81" spans="1:6" x14ac:dyDescent="0.25">
      <c r="A81" s="39">
        <v>6203</v>
      </c>
      <c r="B81" s="40">
        <v>45925</v>
      </c>
      <c r="C81" s="40">
        <v>45925</v>
      </c>
      <c r="D81" s="41" t="s">
        <v>97</v>
      </c>
      <c r="E81" s="42">
        <v>-10103</v>
      </c>
      <c r="F81" s="42">
        <v>96561.81</v>
      </c>
    </row>
    <row r="82" spans="1:6" x14ac:dyDescent="0.25">
      <c r="A82" s="39">
        <v>6203</v>
      </c>
      <c r="B82" s="40">
        <v>45925</v>
      </c>
      <c r="C82" s="40">
        <v>45925</v>
      </c>
      <c r="D82" s="41" t="s">
        <v>98</v>
      </c>
      <c r="E82" s="43">
        <v>-954</v>
      </c>
      <c r="F82" s="42">
        <v>106664.81</v>
      </c>
    </row>
    <row r="83" spans="1:6" x14ac:dyDescent="0.25">
      <c r="A83" s="39">
        <v>6203</v>
      </c>
      <c r="B83" s="40">
        <v>45925</v>
      </c>
      <c r="C83" s="40">
        <v>45925</v>
      </c>
      <c r="D83" s="41" t="s">
        <v>98</v>
      </c>
      <c r="E83" s="42">
        <v>-1039</v>
      </c>
      <c r="F83" s="42">
        <v>107618.81</v>
      </c>
    </row>
    <row r="84" spans="1:6" x14ac:dyDescent="0.25">
      <c r="A84" s="39">
        <v>8201</v>
      </c>
      <c r="B84" s="40">
        <v>45924</v>
      </c>
      <c r="C84" s="40">
        <v>45924</v>
      </c>
      <c r="D84" s="41" t="s">
        <v>99</v>
      </c>
      <c r="E84" s="42">
        <v>74530</v>
      </c>
      <c r="F84" s="42">
        <v>108657.81</v>
      </c>
    </row>
    <row r="85" spans="1:6" x14ac:dyDescent="0.25">
      <c r="A85" s="39">
        <v>6203</v>
      </c>
      <c r="B85" s="40">
        <v>45895</v>
      </c>
      <c r="C85" s="40">
        <v>45895</v>
      </c>
      <c r="D85" s="41" t="s">
        <v>100</v>
      </c>
      <c r="E85" s="42">
        <v>-8775</v>
      </c>
      <c r="F85" s="42">
        <v>34127.81</v>
      </c>
    </row>
    <row r="86" spans="1:6" x14ac:dyDescent="0.25">
      <c r="A86" s="39">
        <v>6203</v>
      </c>
      <c r="B86" s="40">
        <v>45838</v>
      </c>
      <c r="C86" s="40">
        <v>45838</v>
      </c>
      <c r="D86" s="41" t="s">
        <v>79</v>
      </c>
      <c r="E86" s="42">
        <v>32140.76</v>
      </c>
      <c r="F86" s="42">
        <v>42902.81</v>
      </c>
    </row>
    <row r="87" spans="1:6" x14ac:dyDescent="0.25">
      <c r="A87" s="39">
        <v>6203</v>
      </c>
      <c r="B87" s="40">
        <v>45819</v>
      </c>
      <c r="C87" s="40">
        <v>45819</v>
      </c>
      <c r="D87" s="41" t="s">
        <v>101</v>
      </c>
      <c r="E87" s="42">
        <v>-9215</v>
      </c>
      <c r="F87" s="42">
        <v>10762.05</v>
      </c>
    </row>
    <row r="90" spans="1:6" x14ac:dyDescent="0.25">
      <c r="A90" t="s">
        <v>122</v>
      </c>
    </row>
  </sheetData>
  <phoneticPr fontId="11" type="noConversion"/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462A1-31EC-49DE-8AAF-848911AEBCA4}">
  <dimension ref="A1:S79"/>
  <sheetViews>
    <sheetView workbookViewId="0">
      <selection activeCell="A36" sqref="A36:H38"/>
    </sheetView>
  </sheetViews>
  <sheetFormatPr defaultRowHeight="15" x14ac:dyDescent="0.25"/>
  <cols>
    <col min="1" max="1" width="9.140625" customWidth="1"/>
    <col min="2" max="2" width="23.5703125" customWidth="1"/>
    <col min="3" max="3" width="11.140625" bestFit="1" customWidth="1"/>
    <col min="4" max="4" width="9.140625" customWidth="1"/>
    <col min="5" max="5" width="11.42578125" bestFit="1" customWidth="1"/>
    <col min="6" max="6" width="9.140625" customWidth="1"/>
    <col min="7" max="7" width="14.140625" customWidth="1"/>
    <col min="8" max="8" width="15.7109375" customWidth="1"/>
    <col min="13" max="13" width="11.140625" style="13" bestFit="1" customWidth="1"/>
    <col min="14" max="14" width="11.140625" customWidth="1"/>
    <col min="17" max="17" width="9.140625" style="13"/>
    <col min="18" max="19" width="11.140625" bestFit="1" customWidth="1"/>
  </cols>
  <sheetData>
    <row r="1" spans="1:19" x14ac:dyDescent="0.25">
      <c r="A1" s="27" t="s">
        <v>0</v>
      </c>
      <c r="B1" s="17"/>
      <c r="C1" s="28">
        <v>34127</v>
      </c>
      <c r="D1" s="6"/>
      <c r="E1" s="6"/>
      <c r="F1" s="6"/>
      <c r="G1" s="6"/>
      <c r="H1" s="7"/>
    </row>
    <row r="2" spans="1:19" x14ac:dyDescent="0.25">
      <c r="A2" s="8" t="s">
        <v>1</v>
      </c>
      <c r="E2" t="s">
        <v>2</v>
      </c>
      <c r="G2" t="s">
        <v>3</v>
      </c>
      <c r="H2" s="9"/>
    </row>
    <row r="3" spans="1:19" x14ac:dyDescent="0.25">
      <c r="A3" s="10"/>
      <c r="H3" s="9"/>
    </row>
    <row r="4" spans="1:19" x14ac:dyDescent="0.25">
      <c r="A4" s="10" t="s">
        <v>4</v>
      </c>
      <c r="E4" s="2">
        <v>26300</v>
      </c>
      <c r="F4" s="2"/>
      <c r="G4" s="2"/>
      <c r="H4" s="9"/>
    </row>
    <row r="5" spans="1:19" x14ac:dyDescent="0.25">
      <c r="A5" s="10" t="s">
        <v>5</v>
      </c>
      <c r="E5" s="2">
        <v>5000</v>
      </c>
      <c r="F5" s="2"/>
      <c r="G5" s="2"/>
      <c r="H5" s="9"/>
    </row>
    <row r="6" spans="1:19" x14ac:dyDescent="0.25">
      <c r="A6" s="10" t="s">
        <v>26</v>
      </c>
      <c r="E6" s="2">
        <v>9000</v>
      </c>
      <c r="F6" s="2"/>
      <c r="G6" s="2"/>
      <c r="H6" s="9"/>
    </row>
    <row r="7" spans="1:19" x14ac:dyDescent="0.25">
      <c r="A7" s="10" t="s">
        <v>6</v>
      </c>
      <c r="D7" s="3"/>
      <c r="E7" s="2">
        <f>((A12*B12*(C12)))</f>
        <v>7000</v>
      </c>
      <c r="F7" s="2"/>
      <c r="G7" s="2">
        <f>A12*B12*D12</f>
        <v>9000</v>
      </c>
      <c r="H7" s="9"/>
    </row>
    <row r="8" spans="1:19" x14ac:dyDescent="0.25">
      <c r="A8" s="10" t="s">
        <v>70</v>
      </c>
      <c r="D8" s="3"/>
      <c r="E8" s="2"/>
      <c r="F8" s="2"/>
      <c r="G8" s="2"/>
      <c r="H8" s="9"/>
    </row>
    <row r="9" spans="1:19" x14ac:dyDescent="0.25">
      <c r="A9" s="10" t="s">
        <v>69</v>
      </c>
      <c r="D9" s="3"/>
      <c r="E9" s="2"/>
      <c r="F9" s="2"/>
      <c r="G9" s="2"/>
      <c r="H9" s="9"/>
    </row>
    <row r="10" spans="1:19" x14ac:dyDescent="0.25">
      <c r="A10" s="10" t="s">
        <v>71</v>
      </c>
      <c r="D10" s="3"/>
      <c r="E10" s="2"/>
      <c r="F10" s="2"/>
      <c r="G10" s="2"/>
      <c r="H10" s="9"/>
    </row>
    <row r="11" spans="1:19" x14ac:dyDescent="0.25">
      <c r="A11" s="10" t="s">
        <v>67</v>
      </c>
      <c r="D11" s="3"/>
      <c r="E11" s="2">
        <v>25000</v>
      </c>
      <c r="F11" s="2"/>
      <c r="G11" s="2"/>
      <c r="H11" s="9"/>
    </row>
    <row r="12" spans="1:19" x14ac:dyDescent="0.25">
      <c r="A12" s="10">
        <v>50</v>
      </c>
      <c r="B12" s="2">
        <v>20</v>
      </c>
      <c r="C12">
        <v>7</v>
      </c>
      <c r="D12">
        <v>9</v>
      </c>
      <c r="E12" s="2"/>
      <c r="F12" s="2"/>
      <c r="G12" s="2"/>
      <c r="H12" s="9"/>
    </row>
    <row r="13" spans="1:19" ht="30.75" customHeight="1" x14ac:dyDescent="0.25">
      <c r="A13" s="59" t="s">
        <v>7</v>
      </c>
      <c r="B13" s="60"/>
      <c r="C13" s="60"/>
      <c r="D13" s="60"/>
      <c r="E13" s="2"/>
      <c r="F13" s="2"/>
      <c r="G13" s="2"/>
      <c r="H13" s="9"/>
      <c r="P13" s="14"/>
    </row>
    <row r="14" spans="1:19" x14ac:dyDescent="0.25">
      <c r="A14" s="10"/>
      <c r="H14" s="9"/>
    </row>
    <row r="15" spans="1:19" x14ac:dyDescent="0.25">
      <c r="A15" s="10"/>
      <c r="H15" s="9"/>
      <c r="R15" s="13"/>
      <c r="S15" s="13"/>
    </row>
    <row r="16" spans="1:19" x14ac:dyDescent="0.25">
      <c r="A16" s="25" t="s">
        <v>28</v>
      </c>
      <c r="B16" s="4"/>
      <c r="C16" s="5"/>
      <c r="D16" s="5"/>
      <c r="E16" s="5"/>
      <c r="F16" s="5"/>
      <c r="G16" s="26">
        <f>SUM(E4:E15)+G7+C1</f>
        <v>115427</v>
      </c>
      <c r="H16" s="11"/>
    </row>
    <row r="17" spans="1:8" x14ac:dyDescent="0.25">
      <c r="D17" t="s">
        <v>8</v>
      </c>
      <c r="E17" t="s">
        <v>8</v>
      </c>
    </row>
    <row r="18" spans="1:8" x14ac:dyDescent="0.25">
      <c r="C18" s="12"/>
    </row>
    <row r="19" spans="1:8" x14ac:dyDescent="0.25">
      <c r="A19" s="22" t="s">
        <v>9</v>
      </c>
      <c r="C19" s="13"/>
    </row>
    <row r="20" spans="1:8" x14ac:dyDescent="0.25">
      <c r="A20" s="16" t="s">
        <v>17</v>
      </c>
      <c r="C20" s="13"/>
    </row>
    <row r="21" spans="1:8" x14ac:dyDescent="0.25">
      <c r="A21" t="s">
        <v>10</v>
      </c>
      <c r="C21" s="13"/>
      <c r="G21" s="2">
        <v>8775</v>
      </c>
      <c r="H21" s="30" t="s">
        <v>66</v>
      </c>
    </row>
    <row r="22" spans="1:8" x14ac:dyDescent="0.25">
      <c r="A22" t="s">
        <v>14</v>
      </c>
      <c r="C22" s="13"/>
      <c r="G22" s="2">
        <v>652</v>
      </c>
      <c r="H22" s="30" t="s">
        <v>72</v>
      </c>
    </row>
    <row r="23" spans="1:8" x14ac:dyDescent="0.25">
      <c r="A23" t="s">
        <v>24</v>
      </c>
      <c r="C23" s="13"/>
      <c r="G23" s="2">
        <v>7000</v>
      </c>
      <c r="H23" s="30" t="s">
        <v>72</v>
      </c>
    </row>
    <row r="24" spans="1:8" x14ac:dyDescent="0.25">
      <c r="A24" t="s">
        <v>16</v>
      </c>
      <c r="C24" s="13"/>
      <c r="G24" s="2">
        <v>1502</v>
      </c>
      <c r="H24" s="30" t="s">
        <v>72</v>
      </c>
    </row>
    <row r="25" spans="1:8" ht="15.75" thickBot="1" x14ac:dyDescent="0.3">
      <c r="A25" t="s">
        <v>18</v>
      </c>
      <c r="C25" s="13"/>
      <c r="G25" s="2">
        <v>80</v>
      </c>
      <c r="H25" s="21">
        <f>SUM(G21:G25)</f>
        <v>18009</v>
      </c>
    </row>
    <row r="26" spans="1:8" ht="15.75" thickTop="1" x14ac:dyDescent="0.25">
      <c r="A26" s="16" t="s">
        <v>19</v>
      </c>
      <c r="C26" s="13"/>
      <c r="G26" s="2"/>
    </row>
    <row r="27" spans="1:8" x14ac:dyDescent="0.25">
      <c r="A27" t="s">
        <v>21</v>
      </c>
      <c r="C27" s="13">
        <v>3000</v>
      </c>
      <c r="D27">
        <v>1</v>
      </c>
      <c r="G27" s="2">
        <f>C27*D27</f>
        <v>3000</v>
      </c>
    </row>
    <row r="28" spans="1:8" x14ac:dyDescent="0.25">
      <c r="A28" t="s">
        <v>15</v>
      </c>
      <c r="C28" s="13">
        <v>300</v>
      </c>
      <c r="E28">
        <v>22</v>
      </c>
      <c r="G28" s="2">
        <f>C28*E28</f>
        <v>6600</v>
      </c>
      <c r="H28" s="30" t="s">
        <v>68</v>
      </c>
    </row>
    <row r="29" spans="1:8" x14ac:dyDescent="0.25">
      <c r="A29" s="15" t="s">
        <v>11</v>
      </c>
      <c r="C29" s="13">
        <v>130</v>
      </c>
      <c r="D29">
        <v>5</v>
      </c>
      <c r="E29">
        <v>21</v>
      </c>
      <c r="G29" s="2">
        <f>C29*D29*E29</f>
        <v>13650</v>
      </c>
      <c r="H29" s="30" t="s">
        <v>68</v>
      </c>
    </row>
    <row r="30" spans="1:8" x14ac:dyDescent="0.25">
      <c r="A30" s="15" t="s">
        <v>65</v>
      </c>
      <c r="C30" s="13">
        <v>130</v>
      </c>
      <c r="D30">
        <v>5</v>
      </c>
      <c r="E30">
        <v>3</v>
      </c>
      <c r="G30" s="2">
        <f>C30*D30*E30</f>
        <v>1950</v>
      </c>
      <c r="H30" s="30" t="s">
        <v>68</v>
      </c>
    </row>
    <row r="31" spans="1:8" x14ac:dyDescent="0.25">
      <c r="A31" s="15" t="s">
        <v>12</v>
      </c>
      <c r="C31" s="13">
        <v>130</v>
      </c>
      <c r="D31">
        <v>5</v>
      </c>
      <c r="E31">
        <v>4</v>
      </c>
      <c r="G31" s="2">
        <f>C31*D31*E31</f>
        <v>2600</v>
      </c>
      <c r="H31" s="30" t="s">
        <v>68</v>
      </c>
    </row>
    <row r="32" spans="1:8" x14ac:dyDescent="0.25">
      <c r="A32" s="61" t="s">
        <v>27</v>
      </c>
      <c r="B32" s="61"/>
      <c r="C32" s="13">
        <v>2500</v>
      </c>
      <c r="D32">
        <v>5</v>
      </c>
      <c r="E32">
        <v>1</v>
      </c>
      <c r="G32" s="2">
        <f>C32*D32</f>
        <v>12500</v>
      </c>
    </row>
    <row r="33" spans="1:9" x14ac:dyDescent="0.25">
      <c r="A33" s="15" t="s">
        <v>25</v>
      </c>
      <c r="B33" s="15"/>
      <c r="C33" s="13"/>
      <c r="G33" s="2">
        <v>1500</v>
      </c>
    </row>
    <row r="34" spans="1:9" x14ac:dyDescent="0.25">
      <c r="A34" s="15" t="s">
        <v>23</v>
      </c>
      <c r="B34" s="15"/>
      <c r="C34" s="13"/>
      <c r="G34" s="2">
        <v>1500</v>
      </c>
    </row>
    <row r="35" spans="1:9" x14ac:dyDescent="0.25">
      <c r="A35" t="s">
        <v>13</v>
      </c>
      <c r="H35" s="2">
        <v>10000</v>
      </c>
      <c r="I35" s="30" t="s">
        <v>111</v>
      </c>
    </row>
    <row r="36" spans="1:9" x14ac:dyDescent="0.25">
      <c r="A36" s="15" t="s">
        <v>64</v>
      </c>
      <c r="H36" s="2">
        <v>35000</v>
      </c>
    </row>
    <row r="37" spans="1:9" x14ac:dyDescent="0.25">
      <c r="A37" s="15" t="s">
        <v>62</v>
      </c>
      <c r="H37" s="2">
        <v>35000</v>
      </c>
    </row>
    <row r="38" spans="1:9" x14ac:dyDescent="0.25">
      <c r="A38" s="15" t="s">
        <v>63</v>
      </c>
      <c r="H38" s="2">
        <v>35000</v>
      </c>
    </row>
    <row r="39" spans="1:9" x14ac:dyDescent="0.25">
      <c r="A39" s="15"/>
      <c r="G39" s="2"/>
    </row>
    <row r="40" spans="1:9" x14ac:dyDescent="0.25">
      <c r="A40" s="15"/>
      <c r="G40" s="2"/>
    </row>
    <row r="41" spans="1:9" x14ac:dyDescent="0.25">
      <c r="A41" s="23" t="s">
        <v>29</v>
      </c>
      <c r="B41" s="24"/>
      <c r="G41" s="20">
        <f>SUM(G24:G38)</f>
        <v>44882</v>
      </c>
    </row>
    <row r="42" spans="1:9" x14ac:dyDescent="0.25">
      <c r="G42" s="2"/>
    </row>
    <row r="43" spans="1:9" x14ac:dyDescent="0.25">
      <c r="G43" s="2"/>
    </row>
    <row r="44" spans="1:9" ht="15.75" thickBot="1" x14ac:dyDescent="0.3">
      <c r="A44" s="18" t="s">
        <v>20</v>
      </c>
      <c r="B44" s="18"/>
      <c r="C44" s="18"/>
      <c r="D44" s="18"/>
      <c r="E44" s="18"/>
      <c r="F44" s="18"/>
      <c r="G44" s="19">
        <f>C1+G16-G41</f>
        <v>104672</v>
      </c>
    </row>
    <row r="45" spans="1:9" ht="15.75" thickTop="1" x14ac:dyDescent="0.25">
      <c r="G45" s="2"/>
    </row>
    <row r="46" spans="1:9" x14ac:dyDescent="0.25">
      <c r="A46" s="1" t="s">
        <v>31</v>
      </c>
      <c r="G46" s="2"/>
    </row>
    <row r="47" spans="1:9" x14ac:dyDescent="0.25">
      <c r="A47" t="s">
        <v>30</v>
      </c>
    </row>
    <row r="49" spans="1:3" x14ac:dyDescent="0.25">
      <c r="A49" s="1" t="s">
        <v>32</v>
      </c>
    </row>
    <row r="50" spans="1:3" x14ac:dyDescent="0.25">
      <c r="A50" t="s">
        <v>33</v>
      </c>
    </row>
    <row r="51" spans="1:3" x14ac:dyDescent="0.25">
      <c r="A51" t="s">
        <v>34</v>
      </c>
    </row>
    <row r="53" spans="1:3" x14ac:dyDescent="0.25">
      <c r="A53" s="14" t="s">
        <v>35</v>
      </c>
    </row>
    <row r="54" spans="1:3" x14ac:dyDescent="0.25">
      <c r="A54" s="14" t="s">
        <v>36</v>
      </c>
    </row>
    <row r="56" spans="1:3" x14ac:dyDescent="0.25">
      <c r="A56" s="1" t="s">
        <v>37</v>
      </c>
      <c r="B56" s="1"/>
    </row>
    <row r="57" spans="1:3" x14ac:dyDescent="0.25">
      <c r="A57" t="s">
        <v>38</v>
      </c>
      <c r="C57" s="29"/>
    </row>
    <row r="58" spans="1:3" x14ac:dyDescent="0.25">
      <c r="A58" t="s">
        <v>50</v>
      </c>
      <c r="C58" s="13"/>
    </row>
    <row r="59" spans="1:3" x14ac:dyDescent="0.25">
      <c r="A59" t="s">
        <v>51</v>
      </c>
      <c r="C59" s="13"/>
    </row>
    <row r="60" spans="1:3" x14ac:dyDescent="0.25">
      <c r="A60" t="s">
        <v>52</v>
      </c>
      <c r="C60" s="13"/>
    </row>
    <row r="61" spans="1:3" x14ac:dyDescent="0.25">
      <c r="A61" t="s">
        <v>53</v>
      </c>
      <c r="C61" s="13"/>
    </row>
    <row r="62" spans="1:3" x14ac:dyDescent="0.25">
      <c r="A62" t="s">
        <v>54</v>
      </c>
      <c r="C62" s="13">
        <v>10800</v>
      </c>
    </row>
    <row r="63" spans="1:3" x14ac:dyDescent="0.25">
      <c r="A63" t="s">
        <v>55</v>
      </c>
      <c r="C63" s="13"/>
    </row>
    <row r="64" spans="1:3" ht="15.75" customHeight="1" x14ac:dyDescent="0.25">
      <c r="A64" t="s">
        <v>56</v>
      </c>
      <c r="C64" s="13">
        <v>18500</v>
      </c>
    </row>
    <row r="65" spans="1:9" ht="15.75" customHeight="1" x14ac:dyDescent="0.25">
      <c r="A65" t="s">
        <v>57</v>
      </c>
      <c r="C65" s="13">
        <v>16100</v>
      </c>
    </row>
    <row r="66" spans="1:9" ht="15.75" customHeight="1" x14ac:dyDescent="0.25">
      <c r="A66" t="s">
        <v>58</v>
      </c>
      <c r="C66" s="13"/>
    </row>
    <row r="67" spans="1:9" ht="15.75" customHeight="1" x14ac:dyDescent="0.25">
      <c r="A67" t="s">
        <v>59</v>
      </c>
      <c r="C67" s="13"/>
    </row>
    <row r="68" spans="1:9" ht="15.75" customHeight="1" x14ac:dyDescent="0.25">
      <c r="C68" t="s">
        <v>60</v>
      </c>
    </row>
    <row r="69" spans="1:9" x14ac:dyDescent="0.25">
      <c r="A69" s="1" t="s">
        <v>39</v>
      </c>
      <c r="B69" s="1"/>
    </row>
    <row r="70" spans="1:9" x14ac:dyDescent="0.25">
      <c r="A70" t="s">
        <v>40</v>
      </c>
      <c r="C70" s="13">
        <v>35000</v>
      </c>
      <c r="D70" s="14" t="s">
        <v>61</v>
      </c>
    </row>
    <row r="71" spans="1:9" x14ac:dyDescent="0.25">
      <c r="A71" t="s">
        <v>41</v>
      </c>
      <c r="C71" s="13">
        <v>35000</v>
      </c>
      <c r="D71" s="14" t="s">
        <v>61</v>
      </c>
    </row>
    <row r="72" spans="1:9" x14ac:dyDescent="0.25">
      <c r="A72" t="s">
        <v>42</v>
      </c>
      <c r="C72" s="13">
        <v>35000</v>
      </c>
      <c r="D72" s="14" t="s">
        <v>61</v>
      </c>
    </row>
    <row r="73" spans="1:9" x14ac:dyDescent="0.25">
      <c r="A73" t="s">
        <v>43</v>
      </c>
      <c r="B73">
        <v>3</v>
      </c>
      <c r="C73" s="13">
        <v>35000</v>
      </c>
      <c r="D73" s="14" t="s">
        <v>61</v>
      </c>
    </row>
    <row r="74" spans="1:9" x14ac:dyDescent="0.25">
      <c r="A74" t="s">
        <v>49</v>
      </c>
      <c r="C74" s="13">
        <v>21000</v>
      </c>
    </row>
    <row r="75" spans="1:9" x14ac:dyDescent="0.25">
      <c r="A75" t="s">
        <v>44</v>
      </c>
      <c r="C75" s="13">
        <v>16100</v>
      </c>
    </row>
    <row r="76" spans="1:9" x14ac:dyDescent="0.25">
      <c r="A76" t="s">
        <v>45</v>
      </c>
      <c r="B76">
        <v>1</v>
      </c>
      <c r="C76" s="13">
        <v>16100</v>
      </c>
    </row>
    <row r="77" spans="1:9" x14ac:dyDescent="0.25">
      <c r="A77" t="s">
        <v>46</v>
      </c>
      <c r="C77" s="13">
        <v>15500</v>
      </c>
    </row>
    <row r="78" spans="1:9" x14ac:dyDescent="0.25">
      <c r="A78" t="s">
        <v>47</v>
      </c>
      <c r="B78">
        <v>4</v>
      </c>
      <c r="C78" s="13">
        <v>35000</v>
      </c>
      <c r="D78" s="14" t="s">
        <v>61</v>
      </c>
    </row>
    <row r="79" spans="1:9" x14ac:dyDescent="0.25">
      <c r="A79" t="s">
        <v>48</v>
      </c>
      <c r="C79" s="13">
        <v>21000</v>
      </c>
      <c r="I79" t="s">
        <v>22</v>
      </c>
    </row>
  </sheetData>
  <mergeCells count="2">
    <mergeCell ref="A13:D13"/>
    <mergeCell ref="A32:B32"/>
  </mergeCells>
  <pageMargins left="0.70000000000000007" right="0.70000000000000007" top="0.75" bottom="0.75" header="0.30000000000000004" footer="0.30000000000000004"/>
  <pageSetup paperSize="9" fitToWidth="0" fitToHeight="0" orientation="portrait" r:id="rId1"/>
  <headerFooter>
    <oddHeader>&amp;CBudget Bodens HF 
U18 2025-26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Utfall 25-26+budget 26-27</vt:lpstr>
      <vt:lpstr>Budget 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Cederlund</dc:creator>
  <cp:lastModifiedBy>Erik Cederlund</cp:lastModifiedBy>
  <cp:lastPrinted>2026-06-23T13:30:25Z</cp:lastPrinted>
  <dcterms:created xsi:type="dcterms:W3CDTF">2025-09-08T05:30:27Z</dcterms:created>
  <dcterms:modified xsi:type="dcterms:W3CDTF">2026-10-09T07:39:15Z</dcterms:modified>
</cp:coreProperties>
</file>