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nestaik-my.sharepoint.com/personal/amanda_gik_se/Documents/GIK/Styrelsen/25-26/Till årsmötet 2026/"/>
    </mc:Choice>
  </mc:AlternateContent>
  <xr:revisionPtr revIDLastSave="15" documentId="13_ncr:1_{076EB6CA-A082-4FBC-8DF2-CDE2C8454D71}" xr6:coauthVersionLast="47" xr6:coauthVersionMax="47" xr10:uidLastSave="{61A53AEB-2036-49F9-B0F5-68270F78180F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4" i="1" l="1"/>
  <c r="J64" i="1"/>
  <c r="J49" i="1"/>
  <c r="F12" i="2"/>
  <c r="D159" i="1"/>
  <c r="D102" i="1"/>
  <c r="D64" i="1"/>
  <c r="D49" i="1"/>
  <c r="G175" i="1"/>
  <c r="G164" i="1"/>
  <c r="G159" i="1"/>
  <c r="G134" i="1"/>
  <c r="G102" i="1"/>
  <c r="G64" i="1"/>
  <c r="G49" i="1"/>
  <c r="D164" i="1"/>
  <c r="D175" i="1"/>
  <c r="P19" i="2"/>
  <c r="N29" i="2"/>
  <c r="O26" i="2"/>
  <c r="O27" i="2"/>
  <c r="O25" i="2"/>
  <c r="F7" i="2"/>
  <c r="F10" i="2"/>
  <c r="F27" i="2"/>
  <c r="F23" i="2"/>
  <c r="F6" i="2"/>
  <c r="F8" i="2"/>
  <c r="F9" i="2"/>
  <c r="F11" i="2"/>
  <c r="F13" i="2"/>
  <c r="F14" i="2"/>
  <c r="F15" i="2"/>
  <c r="F16" i="2"/>
  <c r="F17" i="2"/>
  <c r="F22" i="2"/>
  <c r="F24" i="2"/>
  <c r="F25" i="2"/>
  <c r="F26" i="2"/>
  <c r="F5" i="2"/>
  <c r="J67" i="1" l="1"/>
  <c r="G67" i="1"/>
  <c r="G166" i="1"/>
  <c r="D67" i="1"/>
  <c r="D166" i="1"/>
  <c r="O29" i="2"/>
  <c r="H17" i="2"/>
  <c r="H27" i="2"/>
  <c r="J134" i="1"/>
  <c r="J175" i="1"/>
  <c r="J164" i="1"/>
  <c r="J159" i="1"/>
  <c r="J102" i="1"/>
  <c r="G179" i="1" l="1"/>
  <c r="D179" i="1"/>
  <c r="J166" i="1"/>
  <c r="J179" i="1" l="1"/>
</calcChain>
</file>

<file path=xl/sharedStrings.xml><?xml version="1.0" encoding="utf-8"?>
<sst xmlns="http://schemas.openxmlformats.org/spreadsheetml/2006/main" count="202" uniqueCount="185">
  <si>
    <t>Medlemsavgifter</t>
  </si>
  <si>
    <t>Spelaravgifter</t>
  </si>
  <si>
    <t>Övriga lotter</t>
  </si>
  <si>
    <t>Bingolotto</t>
  </si>
  <si>
    <t>Serveringen</t>
  </si>
  <si>
    <t>Entré A-lagsmatcher</t>
  </si>
  <si>
    <t>Uthyrning ishall</t>
  </si>
  <si>
    <t>uthyrning spelarhotell</t>
  </si>
  <si>
    <t>arrangemang diverse</t>
  </si>
  <si>
    <t>Hyra lokal</t>
  </si>
  <si>
    <t>is och lokalvård</t>
  </si>
  <si>
    <t>utbildningsersättning</t>
  </si>
  <si>
    <t>öresutjämning</t>
  </si>
  <si>
    <t>s:a nettoomsättning</t>
  </si>
  <si>
    <t>erhållna bidrag</t>
  </si>
  <si>
    <t>idrottslyftet</t>
  </si>
  <si>
    <t>s:a övriga rörelseintäkter</t>
  </si>
  <si>
    <t>övriga lotterier</t>
  </si>
  <si>
    <t>kostnader bingolotto</t>
  </si>
  <si>
    <t>julkalendern</t>
  </si>
  <si>
    <t>inköp av serveringen</t>
  </si>
  <si>
    <t>profilkläder</t>
  </si>
  <si>
    <t>övrigt (onsdagsfikat mm)'</t>
  </si>
  <si>
    <t>ishyra</t>
  </si>
  <si>
    <t>arrangemang</t>
  </si>
  <si>
    <t>avslutningar, möten, uppvaktning</t>
  </si>
  <si>
    <t>licenser</t>
  </si>
  <si>
    <t>spelarkortsavgift, övergångar</t>
  </si>
  <si>
    <t>kostnader a-lag</t>
  </si>
  <si>
    <t>s:a råvaror och förnödenheter mm</t>
  </si>
  <si>
    <t>lokalhyra</t>
  </si>
  <si>
    <t>elkostnad</t>
  </si>
  <si>
    <t>reparation och underhåll</t>
  </si>
  <si>
    <t>reparation och underhåll spelarhotell</t>
  </si>
  <si>
    <t>hyra slip</t>
  </si>
  <si>
    <t>förbrukningsinventarier</t>
  </si>
  <si>
    <t>programvara</t>
  </si>
  <si>
    <t>förbrukningsmaterial</t>
  </si>
  <si>
    <t>resor a-lag</t>
  </si>
  <si>
    <t>kontorsmaterial</t>
  </si>
  <si>
    <t>porto</t>
  </si>
  <si>
    <t>företagsförsäkringar</t>
  </si>
  <si>
    <t>redovisningstjänster</t>
  </si>
  <si>
    <t>bankkostnader</t>
  </si>
  <si>
    <t>iZettle</t>
  </si>
  <si>
    <t>s:a övriga externa kostnader</t>
  </si>
  <si>
    <t>löner</t>
  </si>
  <si>
    <t>funktionärsarvode arrangemang</t>
  </si>
  <si>
    <t>domararvode</t>
  </si>
  <si>
    <t>tränararvode</t>
  </si>
  <si>
    <t>bilersättning skattefri</t>
  </si>
  <si>
    <t>AMF, Alecta, Förenade Liv</t>
  </si>
  <si>
    <t>sociala avgifter</t>
  </si>
  <si>
    <t>s:a personalkostnader</t>
  </si>
  <si>
    <t>s:a rörelsens kostnader inkl råvaror</t>
  </si>
  <si>
    <t>avskrivning byggnad</t>
  </si>
  <si>
    <t>avskrivning inventarier</t>
  </si>
  <si>
    <t>s:a avskrivningar</t>
  </si>
  <si>
    <t>resultat efter finansiella intäkter och kostnader</t>
  </si>
  <si>
    <t>s:a rörelseintäkter</t>
  </si>
  <si>
    <t>Gnesta ishockeyklubb</t>
  </si>
  <si>
    <t>Gymkort</t>
  </si>
  <si>
    <t>Svenska Spel, gräsroten</t>
  </si>
  <si>
    <t>Material konto a-lag sponsrat inköp</t>
  </si>
  <si>
    <t>Reparation och underhåll maskiner</t>
  </si>
  <si>
    <t>Personbilar, leasing, skatt, försäkring</t>
  </si>
  <si>
    <t>Åkaravgift konståkning</t>
  </si>
  <si>
    <t>Sponsring materialinköp A-lag</t>
  </si>
  <si>
    <t>Avgifter 16,36%</t>
  </si>
  <si>
    <t>inhyrd tränare hockey</t>
  </si>
  <si>
    <t>inhyrd tränare konståkning</t>
  </si>
  <si>
    <t>material ungdom</t>
  </si>
  <si>
    <t>material a-lag</t>
  </si>
  <si>
    <t>Folkspel julkalender</t>
  </si>
  <si>
    <t>Erhållna statliga bidrag</t>
  </si>
  <si>
    <t>Erhållna kommunala bidrag</t>
  </si>
  <si>
    <t>material förening</t>
  </si>
  <si>
    <t>material konståkning</t>
  </si>
  <si>
    <t>förändring av semesterlöneskuld</t>
  </si>
  <si>
    <t>Sverigelotten</t>
  </si>
  <si>
    <t>Hockeyläger + Konståkningsläger</t>
  </si>
  <si>
    <t>Förändring lager</t>
  </si>
  <si>
    <t>Räntekostnader checkräkningskredit</t>
  </si>
  <si>
    <t>Ränta skattekonto</t>
  </si>
  <si>
    <t>s:a finansiella kostnader</t>
  </si>
  <si>
    <t>Hyra av maskiner</t>
  </si>
  <si>
    <t>Soc avgifter för sem och löneskuld</t>
  </si>
  <si>
    <t>Städ och hygienmaterial</t>
  </si>
  <si>
    <t>Kompensationsstöd/permitteringsbidrag</t>
  </si>
  <si>
    <t xml:space="preserve">spelaravgifter </t>
  </si>
  <si>
    <t>Kostnad tävlingslicenser konståkning</t>
  </si>
  <si>
    <t>Reklamtrycksaker</t>
  </si>
  <si>
    <t>städning spelarhotell</t>
  </si>
  <si>
    <t>Övriga intäkter</t>
  </si>
  <si>
    <t>Övriga erhållna bidrag</t>
  </si>
  <si>
    <t>Wing Academy (externa deltagare)</t>
  </si>
  <si>
    <t>Sverige Lotten</t>
  </si>
  <si>
    <t>färgfemman</t>
  </si>
  <si>
    <t>Särskild löneskatt för pensionskostnader</t>
  </si>
  <si>
    <t>premier för arbetsmarknadsförsäkringar</t>
  </si>
  <si>
    <t>räntekostnader lev skuld</t>
  </si>
  <si>
    <t xml:space="preserve">antal </t>
  </si>
  <si>
    <t>avgift</t>
  </si>
  <si>
    <t>summa</t>
  </si>
  <si>
    <t>lag</t>
  </si>
  <si>
    <t>skridskoskolan</t>
  </si>
  <si>
    <t>hockeykskolan</t>
  </si>
  <si>
    <t>U9</t>
  </si>
  <si>
    <t>U11</t>
  </si>
  <si>
    <t>U13</t>
  </si>
  <si>
    <t>tjej</t>
  </si>
  <si>
    <t>a-lag</t>
  </si>
  <si>
    <t>gubbs</t>
  </si>
  <si>
    <t>konst</t>
  </si>
  <si>
    <t>rosa</t>
  </si>
  <si>
    <t>H35</t>
  </si>
  <si>
    <t>påminnelseavgift</t>
  </si>
  <si>
    <t>Reklam, skyltintäkt</t>
  </si>
  <si>
    <t>Övriga avgifter</t>
  </si>
  <si>
    <t>PRELIMINÄRT</t>
  </si>
  <si>
    <t>egna cuper</t>
  </si>
  <si>
    <t>Reklam och sponsring</t>
  </si>
  <si>
    <t>serieavgifter</t>
  </si>
  <si>
    <t>hockeycamp</t>
  </si>
  <si>
    <t>utbildningskostnader</t>
  </si>
  <si>
    <t>data/tele</t>
  </si>
  <si>
    <t>U10</t>
  </si>
  <si>
    <t>U12</t>
  </si>
  <si>
    <t>röd/rosa</t>
  </si>
  <si>
    <t>3ggr/v</t>
  </si>
  <si>
    <t>konstskolan - vit</t>
  </si>
  <si>
    <t>Åkaravgifter</t>
  </si>
  <si>
    <t xml:space="preserve">budget </t>
  </si>
  <si>
    <t>röd</t>
  </si>
  <si>
    <t>vit</t>
  </si>
  <si>
    <t>-</t>
  </si>
  <si>
    <t>Nattvandring</t>
  </si>
  <si>
    <t>inbetalda tävlingsavgifter konståk.</t>
  </si>
  <si>
    <t>Profilkläder</t>
  </si>
  <si>
    <t>Grupplivsförsäkring</t>
  </si>
  <si>
    <t>J-18</t>
  </si>
  <si>
    <t>Budgetförslag 2025-26</t>
  </si>
  <si>
    <t>Joyna</t>
  </si>
  <si>
    <t>Folkspel</t>
  </si>
  <si>
    <t>Stöd Gnesta IK</t>
  </si>
  <si>
    <t>Bingolotter</t>
  </si>
  <si>
    <t>Digital lotteri Joyna</t>
  </si>
  <si>
    <t>Bidrag personal/ AF</t>
  </si>
  <si>
    <t>Försäkringsersättningar</t>
  </si>
  <si>
    <t>inhyrd personal isvård</t>
  </si>
  <si>
    <t>Faktureringskostnader</t>
  </si>
  <si>
    <t>Inköps föreningsförsäljning</t>
  </si>
  <si>
    <t>Försäkring/skatt personbilar</t>
  </si>
  <si>
    <t>Trycksaker</t>
  </si>
  <si>
    <t>förluster på kundfodringar</t>
  </si>
  <si>
    <t>Diverse övriga kostnader</t>
  </si>
  <si>
    <t>arvode Konståkning</t>
  </si>
  <si>
    <t>Skattefria traktamenten</t>
  </si>
  <si>
    <t>Kostnader för förmåner anställda</t>
  </si>
  <si>
    <t>ränteintäkter</t>
  </si>
  <si>
    <t>Övriga finansiella intäkter</t>
  </si>
  <si>
    <t>Räntekostnader</t>
  </si>
  <si>
    <t>????</t>
  </si>
  <si>
    <t>gamla avgifter 24/25</t>
  </si>
  <si>
    <t>U14</t>
  </si>
  <si>
    <t>UTKAST ver260526</t>
  </si>
  <si>
    <t>UTFALL 25/26</t>
  </si>
  <si>
    <t>Budgetförslag 2026-27</t>
  </si>
  <si>
    <t>Budgetförslag 2026/2027</t>
  </si>
  <si>
    <t>prel utfall 2025-2026</t>
  </si>
  <si>
    <t>fritidskortet</t>
  </si>
  <si>
    <t>Souvenirer</t>
  </si>
  <si>
    <t>justering försäljning, ej moms</t>
  </si>
  <si>
    <t>försäljning souvenirer</t>
  </si>
  <si>
    <t>föreningsförsäljning</t>
  </si>
  <si>
    <t>kostnader folkspel</t>
  </si>
  <si>
    <t>inköp souvenirer</t>
  </si>
  <si>
    <t>reparation och underhåll inventarier</t>
  </si>
  <si>
    <t>rep och underhåll av personbil</t>
  </si>
  <si>
    <t>övriga externa kostnader, avdragsgilla</t>
  </si>
  <si>
    <t>Löner tjänstemän</t>
  </si>
  <si>
    <t>övriga kostnadsersättningar</t>
  </si>
  <si>
    <t>utbildning kursavgifter</t>
  </si>
  <si>
    <t>övriga personalkostnader</t>
  </si>
  <si>
    <t>avgifter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</si>
</sst>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_-* #,##0\ _k_r_-;\-* #,##0\ _k_r_-;_-* &quot;-&quot;??\ _k_r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9C0006"/>
      <name val="Calibri"/>
      <family val="2"/>
      <scheme val="minor"/>
    </font>
    <font>
      <b/>
      <i/>
      <sz val="9"/>
      <color rgb="FF9C0006"/>
      <name val="Calibri"/>
      <family val="2"/>
      <scheme val="minor"/>
    </font>
    <font>
      <i/>
      <sz val="9"/>
      <color rgb="FF9C6500"/>
      <name val="Calibri"/>
      <family val="2"/>
      <scheme val="minor"/>
    </font>
    <font>
      <b/>
      <i/>
      <sz val="9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9"/>
      <color rgb="FF006100"/>
      <name val="Calibri"/>
      <family val="2"/>
      <scheme val="minor"/>
    </font>
    <font>
      <b/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b/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b/>
      <sz val="9"/>
      <color rgb="FF9C65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00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165" fontId="0" fillId="0" borderId="0" xfId="1" applyNumberFormat="1" applyFont="1"/>
    <xf numFmtId="0" fontId="2" fillId="2" borderId="0" xfId="2" applyAlignment="1">
      <alignment horizontal="center"/>
    </xf>
    <xf numFmtId="0" fontId="2" fillId="2" borderId="0" xfId="2"/>
    <xf numFmtId="0" fontId="2" fillId="2" borderId="0" xfId="2" applyAlignment="1">
      <alignment horizontal="left"/>
    </xf>
    <xf numFmtId="0" fontId="3" fillId="3" borderId="0" xfId="3" applyAlignment="1">
      <alignment horizontal="center"/>
    </xf>
    <xf numFmtId="0" fontId="3" fillId="3" borderId="0" xfId="3"/>
    <xf numFmtId="0" fontId="6" fillId="2" borderId="0" xfId="2" applyFont="1"/>
    <xf numFmtId="0" fontId="6" fillId="2" borderId="0" xfId="2" applyFont="1" applyAlignment="1">
      <alignment horizontal="left"/>
    </xf>
    <xf numFmtId="0" fontId="7" fillId="3" borderId="0" xfId="3" applyFont="1" applyAlignment="1">
      <alignment horizontal="left"/>
    </xf>
    <xf numFmtId="0" fontId="7" fillId="3" borderId="0" xfId="3" applyFont="1"/>
    <xf numFmtId="165" fontId="7" fillId="3" borderId="0" xfId="3" applyNumberFormat="1" applyFont="1"/>
    <xf numFmtId="0" fontId="8" fillId="3" borderId="0" xfId="3" applyFont="1" applyAlignment="1">
      <alignment horizontal="left"/>
    </xf>
    <xf numFmtId="0" fontId="9" fillId="2" borderId="0" xfId="2" applyFont="1" applyAlignment="1">
      <alignment horizontal="left"/>
    </xf>
    <xf numFmtId="165" fontId="10" fillId="2" borderId="0" xfId="2" applyNumberFormat="1" applyFont="1"/>
    <xf numFmtId="0" fontId="4" fillId="4" borderId="0" xfId="4" applyAlignment="1">
      <alignment horizontal="center"/>
    </xf>
    <xf numFmtId="0" fontId="4" fillId="4" borderId="0" xfId="4"/>
    <xf numFmtId="0" fontId="11" fillId="4" borderId="0" xfId="4" applyFont="1" applyAlignment="1">
      <alignment horizontal="left"/>
    </xf>
    <xf numFmtId="0" fontId="11" fillId="4" borderId="0" xfId="4" applyFont="1"/>
    <xf numFmtId="165" fontId="11" fillId="4" borderId="0" xfId="4" applyNumberFormat="1" applyFont="1"/>
    <xf numFmtId="0" fontId="3" fillId="0" borderId="0" xfId="3" applyFill="1" applyAlignment="1">
      <alignment horizontal="center"/>
    </xf>
    <xf numFmtId="0" fontId="3" fillId="0" borderId="0" xfId="3" applyFill="1"/>
    <xf numFmtId="165" fontId="2" fillId="2" borderId="1" xfId="1" applyNumberFormat="1" applyFont="1" applyFill="1" applyBorder="1"/>
    <xf numFmtId="165" fontId="2" fillId="2" borderId="0" xfId="1" applyNumberFormat="1" applyFont="1" applyFill="1"/>
    <xf numFmtId="165" fontId="6" fillId="2" borderId="0" xfId="1" applyNumberFormat="1" applyFont="1" applyFill="1"/>
    <xf numFmtId="165" fontId="3" fillId="3" borderId="1" xfId="1" applyNumberFormat="1" applyFont="1" applyFill="1" applyBorder="1"/>
    <xf numFmtId="165" fontId="3" fillId="3" borderId="0" xfId="1" applyNumberFormat="1" applyFont="1" applyFill="1"/>
    <xf numFmtId="165" fontId="7" fillId="3" borderId="0" xfId="1" applyNumberFormat="1" applyFont="1" applyFill="1"/>
    <xf numFmtId="165" fontId="3" fillId="0" borderId="0" xfId="1" applyNumberFormat="1" applyFont="1" applyFill="1"/>
    <xf numFmtId="165" fontId="4" fillId="4" borderId="0" xfId="1" applyNumberFormat="1" applyFont="1" applyFill="1"/>
    <xf numFmtId="0" fontId="3" fillId="3" borderId="2" xfId="3" applyBorder="1"/>
    <xf numFmtId="0" fontId="7" fillId="0" borderId="0" xfId="3" applyFont="1" applyFill="1"/>
    <xf numFmtId="0" fontId="2" fillId="0" borderId="0" xfId="2" applyFill="1"/>
    <xf numFmtId="0" fontId="6" fillId="0" borderId="0" xfId="2" applyFont="1" applyFill="1"/>
    <xf numFmtId="165" fontId="3" fillId="3" borderId="0" xfId="1" applyNumberFormat="1" applyFont="1" applyFill="1" applyBorder="1"/>
    <xf numFmtId="0" fontId="3" fillId="0" borderId="0" xfId="3" applyFill="1" applyBorder="1"/>
    <xf numFmtId="0" fontId="4" fillId="0" borderId="0" xfId="4" applyFill="1" applyBorder="1"/>
    <xf numFmtId="0" fontId="11" fillId="0" borderId="0" xfId="4" applyFont="1" applyFill="1" applyBorder="1"/>
    <xf numFmtId="165" fontId="3" fillId="3" borderId="1" xfId="1" applyNumberFormat="1" applyFont="1" applyFill="1" applyBorder="1" applyAlignment="1">
      <alignment horizontal="center"/>
    </xf>
    <xf numFmtId="0" fontId="0" fillId="5" borderId="0" xfId="0" applyFill="1"/>
    <xf numFmtId="165" fontId="12" fillId="0" borderId="0" xfId="1" applyNumberFormat="1" applyFont="1" applyAlignment="1"/>
    <xf numFmtId="165" fontId="13" fillId="0" borderId="0" xfId="1" applyNumberFormat="1" applyFont="1" applyAlignment="1"/>
    <xf numFmtId="0" fontId="2" fillId="5" borderId="0" xfId="2" applyFill="1"/>
    <xf numFmtId="0" fontId="3" fillId="5" borderId="0" xfId="3" applyFill="1"/>
    <xf numFmtId="0" fontId="0" fillId="6" borderId="0" xfId="0" applyFill="1"/>
    <xf numFmtId="0" fontId="0" fillId="7" borderId="0" xfId="0" applyFill="1"/>
    <xf numFmtId="165" fontId="0" fillId="7" borderId="0" xfId="1" applyNumberFormat="1" applyFont="1" applyFill="1"/>
    <xf numFmtId="165" fontId="0" fillId="6" borderId="0" xfId="1" applyNumberFormat="1" applyFont="1" applyFill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165" fontId="1" fillId="0" borderId="0" xfId="1" applyNumberFormat="1" applyFont="1"/>
    <xf numFmtId="165" fontId="2" fillId="2" borderId="1" xfId="2" applyNumberFormat="1" applyBorder="1"/>
    <xf numFmtId="165" fontId="2" fillId="2" borderId="1" xfId="2" applyNumberFormat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3" fillId="3" borderId="1" xfId="3" applyNumberFormat="1" applyBorder="1"/>
    <xf numFmtId="165" fontId="15" fillId="0" borderId="0" xfId="1" applyNumberFormat="1" applyFont="1"/>
    <xf numFmtId="0" fontId="15" fillId="0" borderId="0" xfId="0" applyFont="1"/>
    <xf numFmtId="165" fontId="16" fillId="3" borderId="1" xfId="1" applyNumberFormat="1" applyFont="1" applyFill="1" applyBorder="1"/>
    <xf numFmtId="165" fontId="16" fillId="3" borderId="0" xfId="1" applyNumberFormat="1" applyFont="1" applyFill="1"/>
    <xf numFmtId="165" fontId="17" fillId="3" borderId="0" xfId="1" applyNumberFormat="1" applyFont="1" applyFill="1"/>
    <xf numFmtId="165" fontId="16" fillId="3" borderId="0" xfId="1" applyNumberFormat="1" applyFont="1" applyFill="1" applyBorder="1"/>
    <xf numFmtId="165" fontId="17" fillId="3" borderId="0" xfId="3" applyNumberFormat="1" applyFont="1"/>
    <xf numFmtId="165" fontId="16" fillId="0" borderId="0" xfId="1" applyNumberFormat="1" applyFont="1" applyFill="1"/>
    <xf numFmtId="165" fontId="18" fillId="4" borderId="0" xfId="1" applyNumberFormat="1" applyFont="1" applyFill="1"/>
    <xf numFmtId="165" fontId="19" fillId="4" borderId="0" xfId="4" applyNumberFormat="1" applyFont="1"/>
    <xf numFmtId="0" fontId="20" fillId="0" borderId="0" xfId="0" applyFont="1"/>
    <xf numFmtId="165" fontId="21" fillId="0" borderId="0" xfId="1" applyNumberFormat="1" applyFont="1"/>
    <xf numFmtId="165" fontId="21" fillId="5" borderId="0" xfId="1" applyNumberFormat="1" applyFont="1" applyFill="1"/>
    <xf numFmtId="165" fontId="20" fillId="0" borderId="0" xfId="1" applyNumberFormat="1" applyFont="1" applyAlignment="1"/>
    <xf numFmtId="165" fontId="22" fillId="0" borderId="0" xfId="1" applyNumberFormat="1" applyFont="1" applyFill="1"/>
    <xf numFmtId="165" fontId="23" fillId="2" borderId="1" xfId="2" applyNumberFormat="1" applyFont="1" applyBorder="1"/>
    <xf numFmtId="165" fontId="23" fillId="2" borderId="1" xfId="1" applyNumberFormat="1" applyFont="1" applyFill="1" applyBorder="1"/>
    <xf numFmtId="165" fontId="23" fillId="2" borderId="0" xfId="1" applyNumberFormat="1" applyFont="1" applyFill="1"/>
    <xf numFmtId="165" fontId="24" fillId="2" borderId="0" xfId="1" applyNumberFormat="1" applyFont="1" applyFill="1"/>
    <xf numFmtId="165" fontId="23" fillId="2" borderId="0" xfId="1" applyNumberFormat="1" applyFont="1" applyFill="1" applyBorder="1"/>
    <xf numFmtId="165" fontId="24" fillId="2" borderId="0" xfId="2" applyNumberFormat="1" applyFont="1"/>
    <xf numFmtId="165" fontId="14" fillId="0" borderId="0" xfId="1" applyNumberFormat="1" applyFont="1"/>
    <xf numFmtId="165" fontId="25" fillId="3" borderId="1" xfId="1" applyNumberFormat="1" applyFont="1" applyFill="1" applyBorder="1"/>
    <xf numFmtId="165" fontId="25" fillId="3" borderId="1" xfId="3" applyNumberFormat="1" applyFont="1" applyBorder="1"/>
    <xf numFmtId="165" fontId="25" fillId="3" borderId="1" xfId="1" applyNumberFormat="1" applyFont="1" applyFill="1" applyBorder="1" applyAlignment="1">
      <alignment horizontal="center"/>
    </xf>
    <xf numFmtId="165" fontId="25" fillId="3" borderId="0" xfId="1" applyNumberFormat="1" applyFont="1" applyFill="1"/>
    <xf numFmtId="165" fontId="26" fillId="3" borderId="0" xfId="1" applyNumberFormat="1" applyFont="1" applyFill="1"/>
    <xf numFmtId="165" fontId="25" fillId="3" borderId="0" xfId="1" applyNumberFormat="1" applyFont="1" applyFill="1" applyBorder="1"/>
    <xf numFmtId="165" fontId="26" fillId="3" borderId="0" xfId="3" applyNumberFormat="1" applyFont="1"/>
    <xf numFmtId="165" fontId="25" fillId="0" borderId="0" xfId="1" applyNumberFormat="1" applyFont="1" applyFill="1"/>
    <xf numFmtId="165" fontId="27" fillId="4" borderId="0" xfId="1" applyNumberFormat="1" applyFont="1" applyFill="1"/>
    <xf numFmtId="165" fontId="28" fillId="4" borderId="0" xfId="4" applyNumberFormat="1" applyFont="1"/>
    <xf numFmtId="165" fontId="0" fillId="0" borderId="0" xfId="1" applyNumberFormat="1" applyFont="1" applyFill="1"/>
  </cellXfs>
  <cellStyles count="5">
    <cellStyle name="Bra" xfId="2" builtinId="26"/>
    <cellStyle name="Dålig" xfId="3" builtinId="27"/>
    <cellStyle name="Neutral" xfId="4" builtinId="28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391583</xdr:colOff>
      <xdr:row>0</xdr:row>
      <xdr:rowOff>52916</xdr:rowOff>
    </xdr:from>
    <xdr:to>
      <xdr:col>1</xdr:col>
      <xdr:colOff>1908822</xdr:colOff>
      <xdr:row>7</xdr:row>
      <xdr:rowOff>162572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2F2FAE1-A3C1-F9DD-D267-E68D8D3A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916" y="52916"/>
          <a:ext cx="1517239" cy="1517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5"/>
  <sheetViews>
    <sheetView tabSelected="1" zoomScale="90" zoomScaleNormal="90" workbookViewId="0">
      <selection activeCell="V17" sqref="V17"/>
    </sheetView>
  </sheetViews>
  <sheetFormatPr defaultRowHeight="15.75" x14ac:dyDescent="0.25"/>
  <cols>
    <col min="1" max="1" width="8.28515625" style="2" customWidth="1"/>
    <col min="2" max="2" width="36.42578125" customWidth="1"/>
    <col min="3" max="3" width="3.7109375" customWidth="1"/>
    <col min="4" max="4" width="15.7109375" style="78" customWidth="1"/>
    <col min="5" max="6" width="1.85546875" customWidth="1"/>
    <col min="7" max="7" width="15.7109375" style="61" customWidth="1"/>
    <col min="8" max="9" width="1.7109375" customWidth="1"/>
    <col min="10" max="10" width="15.7109375" style="67" customWidth="1"/>
    <col min="11" max="11" width="3.7109375" customWidth="1"/>
  </cols>
  <sheetData>
    <row r="1" spans="1:10" x14ac:dyDescent="0.25">
      <c r="D1" s="77" t="s">
        <v>168</v>
      </c>
    </row>
    <row r="2" spans="1:10" x14ac:dyDescent="0.25">
      <c r="D2" s="78" t="s">
        <v>60</v>
      </c>
      <c r="J2" s="68"/>
    </row>
    <row r="3" spans="1:10" x14ac:dyDescent="0.25">
      <c r="D3" s="79" t="s">
        <v>165</v>
      </c>
      <c r="E3" s="41"/>
      <c r="F3" s="41"/>
      <c r="J3" s="68"/>
    </row>
    <row r="5" spans="1:10" x14ac:dyDescent="0.25">
      <c r="D5" s="78" t="s">
        <v>119</v>
      </c>
    </row>
    <row r="6" spans="1:10" x14ac:dyDescent="0.25">
      <c r="D6" s="80" t="s">
        <v>166</v>
      </c>
      <c r="G6" s="43" t="s">
        <v>167</v>
      </c>
      <c r="J6" s="42" t="s">
        <v>141</v>
      </c>
    </row>
    <row r="9" spans="1:10" ht="15" x14ac:dyDescent="0.25">
      <c r="A9" s="4">
        <v>3010</v>
      </c>
      <c r="B9" s="5" t="s">
        <v>120</v>
      </c>
      <c r="C9" s="34"/>
      <c r="D9" s="82">
        <v>38540</v>
      </c>
      <c r="G9" s="62">
        <v>40000</v>
      </c>
      <c r="J9" s="62">
        <v>78000</v>
      </c>
    </row>
    <row r="10" spans="1:10" ht="15" x14ac:dyDescent="0.25">
      <c r="A10" s="4">
        <v>3013</v>
      </c>
      <c r="B10" s="5" t="s">
        <v>0</v>
      </c>
      <c r="C10" s="34"/>
      <c r="D10" s="82">
        <v>76049</v>
      </c>
      <c r="G10" s="62">
        <v>150000</v>
      </c>
      <c r="J10" s="62">
        <v>150000</v>
      </c>
    </row>
    <row r="11" spans="1:10" ht="15" x14ac:dyDescent="0.25">
      <c r="A11" s="4">
        <v>3014</v>
      </c>
      <c r="B11" s="5" t="s">
        <v>1</v>
      </c>
      <c r="C11" s="34"/>
      <c r="D11" s="82">
        <v>460803</v>
      </c>
      <c r="G11" s="62">
        <v>615000</v>
      </c>
      <c r="J11" s="62">
        <v>500000</v>
      </c>
    </row>
    <row r="12" spans="1:10" ht="15" x14ac:dyDescent="0.25">
      <c r="A12" s="4">
        <v>3015</v>
      </c>
      <c r="B12" s="5" t="s">
        <v>80</v>
      </c>
      <c r="C12" s="34"/>
      <c r="D12" s="82">
        <v>93082</v>
      </c>
      <c r="G12" s="62">
        <v>80000</v>
      </c>
      <c r="J12" s="62">
        <v>80000</v>
      </c>
    </row>
    <row r="13" spans="1:10" ht="15" x14ac:dyDescent="0.25">
      <c r="A13" s="4">
        <v>3016</v>
      </c>
      <c r="B13" s="5" t="s">
        <v>95</v>
      </c>
      <c r="C13" s="34"/>
      <c r="D13" s="82"/>
      <c r="G13" s="62">
        <v>0</v>
      </c>
      <c r="J13" s="62">
        <v>0</v>
      </c>
    </row>
    <row r="14" spans="1:10" ht="15" x14ac:dyDescent="0.25">
      <c r="A14" s="4">
        <v>3017</v>
      </c>
      <c r="B14" s="5" t="s">
        <v>66</v>
      </c>
      <c r="C14" s="34"/>
      <c r="D14" s="82">
        <v>30400</v>
      </c>
      <c r="G14" s="62">
        <v>70000</v>
      </c>
      <c r="J14" s="62">
        <v>100000</v>
      </c>
    </row>
    <row r="15" spans="1:10" ht="15" x14ac:dyDescent="0.25">
      <c r="A15" s="4">
        <v>3020</v>
      </c>
      <c r="B15" s="5" t="s">
        <v>137</v>
      </c>
      <c r="C15" s="34"/>
      <c r="D15" s="82">
        <v>0</v>
      </c>
      <c r="G15" s="62">
        <v>0</v>
      </c>
      <c r="J15" s="62">
        <v>3500</v>
      </c>
    </row>
    <row r="16" spans="1:10" ht="15" x14ac:dyDescent="0.25">
      <c r="A16" s="4">
        <v>3069</v>
      </c>
      <c r="B16" s="5" t="s">
        <v>170</v>
      </c>
      <c r="C16" s="34"/>
      <c r="D16" s="82">
        <v>37019</v>
      </c>
      <c r="G16" s="62"/>
      <c r="J16" s="62"/>
    </row>
    <row r="17" spans="1:10" ht="15" x14ac:dyDescent="0.25">
      <c r="A17" s="4">
        <v>3152</v>
      </c>
      <c r="B17" s="5" t="s">
        <v>142</v>
      </c>
      <c r="C17" s="34"/>
      <c r="D17" s="82">
        <v>0</v>
      </c>
      <c r="G17" s="62">
        <v>0</v>
      </c>
      <c r="J17" s="62">
        <v>1000</v>
      </c>
    </row>
    <row r="18" spans="1:10" ht="15" x14ac:dyDescent="0.25">
      <c r="A18" s="4">
        <v>3153</v>
      </c>
      <c r="B18" s="5" t="s">
        <v>2</v>
      </c>
      <c r="C18" s="34"/>
      <c r="D18" s="83">
        <v>-3259</v>
      </c>
      <c r="G18" s="62">
        <v>0</v>
      </c>
      <c r="J18" s="62">
        <v>3000</v>
      </c>
    </row>
    <row r="19" spans="1:10" ht="15" x14ac:dyDescent="0.25">
      <c r="A19" s="4">
        <v>3154</v>
      </c>
      <c r="B19" s="5" t="s">
        <v>3</v>
      </c>
      <c r="C19" s="34"/>
      <c r="D19" s="83">
        <v>0</v>
      </c>
      <c r="G19" s="62">
        <v>0</v>
      </c>
      <c r="J19" s="62">
        <v>500000</v>
      </c>
    </row>
    <row r="20" spans="1:10" ht="15" x14ac:dyDescent="0.25">
      <c r="A20" s="4">
        <v>3155</v>
      </c>
      <c r="B20" s="5" t="s">
        <v>143</v>
      </c>
      <c r="C20" s="34"/>
      <c r="D20" s="83">
        <v>627961</v>
      </c>
      <c r="G20" s="62">
        <v>500000</v>
      </c>
      <c r="J20" s="62">
        <v>50000</v>
      </c>
    </row>
    <row r="21" spans="1:10" ht="15" x14ac:dyDescent="0.25">
      <c r="A21" s="4">
        <v>3156</v>
      </c>
      <c r="B21" s="5" t="s">
        <v>79</v>
      </c>
      <c r="C21" s="34"/>
      <c r="D21" s="83">
        <v>2500</v>
      </c>
      <c r="G21" s="24">
        <v>0</v>
      </c>
      <c r="J21" s="24">
        <v>125000</v>
      </c>
    </row>
    <row r="22" spans="1:10" ht="15" x14ac:dyDescent="0.25">
      <c r="A22" s="4">
        <v>3157</v>
      </c>
      <c r="B22" s="5" t="s">
        <v>62</v>
      </c>
      <c r="C22" s="34"/>
      <c r="D22" s="83">
        <v>0</v>
      </c>
      <c r="G22" s="24"/>
      <c r="J22" s="24"/>
    </row>
    <row r="23" spans="1:10" ht="15" x14ac:dyDescent="0.25">
      <c r="A23" s="4">
        <v>3158</v>
      </c>
      <c r="B23" s="5" t="s">
        <v>73</v>
      </c>
      <c r="C23" s="34"/>
      <c r="D23" s="82">
        <v>0</v>
      </c>
      <c r="G23" s="62">
        <v>0</v>
      </c>
      <c r="J23" s="62">
        <v>35000</v>
      </c>
    </row>
    <row r="24" spans="1:10" ht="15" x14ac:dyDescent="0.25">
      <c r="A24" s="4">
        <v>3210</v>
      </c>
      <c r="B24" s="5" t="s">
        <v>4</v>
      </c>
      <c r="C24" s="34"/>
      <c r="D24" s="82">
        <v>323352.59000000003</v>
      </c>
      <c r="G24" s="62">
        <v>350000</v>
      </c>
      <c r="J24" s="62">
        <v>400000</v>
      </c>
    </row>
    <row r="25" spans="1:10" ht="15" x14ac:dyDescent="0.25">
      <c r="A25" s="4">
        <v>3214</v>
      </c>
      <c r="B25" s="5" t="s">
        <v>138</v>
      </c>
      <c r="C25" s="34"/>
      <c r="D25" s="82">
        <v>0</v>
      </c>
      <c r="G25" s="62">
        <v>0</v>
      </c>
      <c r="J25" s="62">
        <v>20000</v>
      </c>
    </row>
    <row r="26" spans="1:10" ht="15" x14ac:dyDescent="0.25">
      <c r="A26" s="4">
        <v>3215</v>
      </c>
      <c r="B26" s="5" t="s">
        <v>171</v>
      </c>
      <c r="C26" s="34"/>
      <c r="D26" s="82">
        <v>37161</v>
      </c>
      <c r="G26" s="62">
        <v>0</v>
      </c>
      <c r="J26" s="62"/>
    </row>
    <row r="27" spans="1:10" ht="15" x14ac:dyDescent="0.25">
      <c r="A27" s="4">
        <v>3220</v>
      </c>
      <c r="B27" s="5" t="s">
        <v>5</v>
      </c>
      <c r="C27" s="34"/>
      <c r="D27" s="82">
        <v>55449</v>
      </c>
      <c r="G27" s="63">
        <v>60000</v>
      </c>
      <c r="J27" s="63">
        <v>60000</v>
      </c>
    </row>
    <row r="28" spans="1:10" ht="15" x14ac:dyDescent="0.25">
      <c r="A28" s="4">
        <v>3221</v>
      </c>
      <c r="B28" s="5" t="s">
        <v>6</v>
      </c>
      <c r="C28" s="34"/>
      <c r="D28" s="83">
        <v>235205</v>
      </c>
      <c r="G28" s="24">
        <v>300000</v>
      </c>
      <c r="J28" s="24">
        <v>450000</v>
      </c>
    </row>
    <row r="29" spans="1:10" ht="15" x14ac:dyDescent="0.25">
      <c r="A29" s="4">
        <v>3222</v>
      </c>
      <c r="B29" s="5" t="s">
        <v>7</v>
      </c>
      <c r="C29" s="34"/>
      <c r="D29" s="83">
        <v>84475</v>
      </c>
      <c r="G29" s="24">
        <v>100000</v>
      </c>
      <c r="J29" s="24">
        <v>150000</v>
      </c>
    </row>
    <row r="30" spans="1:10" ht="15" x14ac:dyDescent="0.25">
      <c r="A30" s="4">
        <v>3223</v>
      </c>
      <c r="B30" s="5" t="s">
        <v>92</v>
      </c>
      <c r="C30" s="34"/>
      <c r="D30" s="83">
        <v>5170</v>
      </c>
      <c r="G30" s="24">
        <v>0</v>
      </c>
      <c r="J30" s="24">
        <v>0</v>
      </c>
    </row>
    <row r="31" spans="1:10" ht="15" x14ac:dyDescent="0.25">
      <c r="A31" s="4">
        <v>3224</v>
      </c>
      <c r="B31" s="5" t="s">
        <v>8</v>
      </c>
      <c r="C31" s="34"/>
      <c r="D31" s="83">
        <v>120</v>
      </c>
      <c r="G31" s="24">
        <v>0</v>
      </c>
      <c r="J31" s="24">
        <v>15000</v>
      </c>
    </row>
    <row r="32" spans="1:10" ht="15" x14ac:dyDescent="0.25">
      <c r="A32" s="4">
        <v>3226</v>
      </c>
      <c r="B32" s="5" t="s">
        <v>9</v>
      </c>
      <c r="C32" s="34"/>
      <c r="D32" s="83">
        <v>39750</v>
      </c>
      <c r="G32" s="24">
        <v>40000</v>
      </c>
      <c r="J32" s="24">
        <v>5000</v>
      </c>
    </row>
    <row r="33" spans="1:10" ht="15" x14ac:dyDescent="0.25">
      <c r="A33" s="4">
        <v>3227</v>
      </c>
      <c r="B33" s="5" t="s">
        <v>10</v>
      </c>
      <c r="C33" s="34"/>
      <c r="D33" s="83">
        <v>377379</v>
      </c>
      <c r="G33" s="24">
        <v>380000</v>
      </c>
      <c r="J33" s="24">
        <v>310000</v>
      </c>
    </row>
    <row r="34" spans="1:10" ht="15" x14ac:dyDescent="0.25">
      <c r="A34" s="4">
        <v>3228</v>
      </c>
      <c r="B34" s="5" t="s">
        <v>61</v>
      </c>
      <c r="C34" s="34"/>
      <c r="D34" s="83">
        <v>4425</v>
      </c>
      <c r="G34" s="24">
        <v>4500</v>
      </c>
      <c r="J34" s="24">
        <v>5000</v>
      </c>
    </row>
    <row r="35" spans="1:10" ht="15" x14ac:dyDescent="0.25">
      <c r="A35" s="4">
        <v>3230</v>
      </c>
      <c r="B35" s="5" t="s">
        <v>121</v>
      </c>
      <c r="C35" s="34"/>
      <c r="D35" s="83">
        <v>351895</v>
      </c>
      <c r="G35" s="24">
        <v>350000</v>
      </c>
      <c r="J35" s="24">
        <v>220000</v>
      </c>
    </row>
    <row r="36" spans="1:10" ht="15" x14ac:dyDescent="0.25">
      <c r="A36" s="4">
        <v>3231</v>
      </c>
      <c r="B36" s="5" t="s">
        <v>117</v>
      </c>
      <c r="C36" s="34"/>
      <c r="D36" s="83">
        <v>1550</v>
      </c>
      <c r="G36" s="24">
        <v>0</v>
      </c>
      <c r="J36" s="24">
        <v>0</v>
      </c>
    </row>
    <row r="37" spans="1:10" ht="15" x14ac:dyDescent="0.25">
      <c r="A37" s="4">
        <v>3232</v>
      </c>
      <c r="B37" s="5" t="s">
        <v>67</v>
      </c>
      <c r="C37" s="34"/>
      <c r="D37" s="82">
        <v>0</v>
      </c>
      <c r="G37" s="62">
        <v>0</v>
      </c>
      <c r="J37" s="62">
        <v>0</v>
      </c>
    </row>
    <row r="38" spans="1:10" ht="15" x14ac:dyDescent="0.25">
      <c r="A38" s="4">
        <v>3235</v>
      </c>
      <c r="B38" s="44" t="s">
        <v>144</v>
      </c>
      <c r="C38" s="34"/>
      <c r="D38" s="82">
        <v>0</v>
      </c>
      <c r="G38" s="62">
        <v>0</v>
      </c>
      <c r="J38" s="62"/>
    </row>
    <row r="39" spans="1:10" ht="15" x14ac:dyDescent="0.25">
      <c r="A39" s="4">
        <v>3236</v>
      </c>
      <c r="B39" s="5" t="s">
        <v>136</v>
      </c>
      <c r="C39" s="34"/>
      <c r="D39" s="82">
        <v>14000</v>
      </c>
      <c r="G39" s="62">
        <v>0</v>
      </c>
      <c r="J39" s="62">
        <v>150000</v>
      </c>
    </row>
    <row r="40" spans="1:10" ht="15" x14ac:dyDescent="0.25">
      <c r="A40" s="4">
        <v>3320</v>
      </c>
      <c r="B40" s="5" t="s">
        <v>145</v>
      </c>
      <c r="C40" s="34"/>
      <c r="D40" s="82">
        <v>0</v>
      </c>
      <c r="G40" s="62">
        <v>0</v>
      </c>
      <c r="J40" s="62">
        <v>5000</v>
      </c>
    </row>
    <row r="41" spans="1:10" ht="15" x14ac:dyDescent="0.25">
      <c r="A41" s="4">
        <v>3336</v>
      </c>
      <c r="B41" s="5" t="s">
        <v>11</v>
      </c>
      <c r="C41" s="34"/>
      <c r="D41" s="83">
        <v>7725</v>
      </c>
      <c r="G41" s="24">
        <v>0</v>
      </c>
      <c r="J41" s="24"/>
    </row>
    <row r="42" spans="1:10" ht="15" x14ac:dyDescent="0.25">
      <c r="A42" s="4">
        <v>3352</v>
      </c>
      <c r="B42" s="5" t="s">
        <v>146</v>
      </c>
      <c r="C42" s="34"/>
      <c r="D42" s="83">
        <v>0</v>
      </c>
      <c r="G42" s="24">
        <v>0</v>
      </c>
      <c r="J42" s="24">
        <v>5000</v>
      </c>
    </row>
    <row r="43" spans="1:10" ht="15" x14ac:dyDescent="0.25">
      <c r="A43" s="4">
        <v>3499</v>
      </c>
      <c r="B43" s="5" t="s">
        <v>172</v>
      </c>
      <c r="C43" s="34"/>
      <c r="D43" s="83">
        <v>-99850</v>
      </c>
      <c r="G43" s="24">
        <v>0</v>
      </c>
      <c r="J43" s="24"/>
    </row>
    <row r="44" spans="1:10" ht="15" x14ac:dyDescent="0.25">
      <c r="A44" s="4">
        <v>3550</v>
      </c>
      <c r="B44" s="5" t="s">
        <v>173</v>
      </c>
      <c r="C44" s="34"/>
      <c r="D44" s="83">
        <v>8730</v>
      </c>
      <c r="G44" s="24">
        <v>0</v>
      </c>
      <c r="J44" s="24"/>
    </row>
    <row r="45" spans="1:10" ht="15" x14ac:dyDescent="0.25">
      <c r="A45" s="4">
        <v>3590</v>
      </c>
      <c r="B45" s="5" t="s">
        <v>174</v>
      </c>
      <c r="C45" s="34"/>
      <c r="D45" s="83">
        <v>116559</v>
      </c>
      <c r="G45" s="24">
        <v>0</v>
      </c>
      <c r="J45" s="24">
        <v>12000</v>
      </c>
    </row>
    <row r="46" spans="1:10" ht="15" x14ac:dyDescent="0.25">
      <c r="A46" s="4">
        <v>3596</v>
      </c>
      <c r="B46" s="5" t="s">
        <v>116</v>
      </c>
      <c r="C46" s="34"/>
      <c r="D46" s="83">
        <v>2377</v>
      </c>
      <c r="G46" s="24">
        <v>0</v>
      </c>
      <c r="J46" s="24">
        <v>0</v>
      </c>
    </row>
    <row r="47" spans="1:10" ht="15" x14ac:dyDescent="0.25">
      <c r="A47" s="4">
        <v>3740</v>
      </c>
      <c r="B47" s="5" t="s">
        <v>12</v>
      </c>
      <c r="C47" s="34"/>
      <c r="D47" s="83">
        <v>-42.15</v>
      </c>
      <c r="G47" s="24">
        <v>0</v>
      </c>
      <c r="J47" s="24">
        <v>0</v>
      </c>
    </row>
    <row r="48" spans="1:10" ht="15" x14ac:dyDescent="0.25">
      <c r="A48" s="4"/>
      <c r="B48" s="5"/>
      <c r="C48" s="34"/>
      <c r="D48" s="84"/>
      <c r="G48" s="25"/>
      <c r="J48" s="25"/>
    </row>
    <row r="49" spans="1:10" ht="15" x14ac:dyDescent="0.25">
      <c r="A49" s="10" t="s">
        <v>13</v>
      </c>
      <c r="B49" s="9"/>
      <c r="C49" s="35"/>
      <c r="D49" s="85">
        <f>SUM(D9:D48)</f>
        <v>2928525.44</v>
      </c>
      <c r="G49" s="26">
        <f>SUM(G9:G48)</f>
        <v>3039500</v>
      </c>
      <c r="J49" s="26">
        <f>SUM(J9:J48)</f>
        <v>3432500</v>
      </c>
    </row>
    <row r="50" spans="1:10" ht="15" x14ac:dyDescent="0.25">
      <c r="A50" s="4"/>
      <c r="B50" s="5"/>
      <c r="C50" s="34"/>
      <c r="D50" s="84"/>
      <c r="G50" s="25"/>
      <c r="J50" s="25"/>
    </row>
    <row r="51" spans="1:10" ht="15" x14ac:dyDescent="0.25">
      <c r="A51" s="4">
        <v>3901</v>
      </c>
      <c r="B51" s="5" t="s">
        <v>0</v>
      </c>
      <c r="C51" s="34"/>
      <c r="D51" s="83">
        <v>0</v>
      </c>
      <c r="G51" s="24">
        <v>0</v>
      </c>
      <c r="J51" s="24">
        <v>0</v>
      </c>
    </row>
    <row r="52" spans="1:10" ht="15" x14ac:dyDescent="0.25">
      <c r="A52" s="4">
        <v>3950</v>
      </c>
      <c r="B52" s="5" t="s">
        <v>93</v>
      </c>
      <c r="C52" s="34"/>
      <c r="D52" s="83">
        <v>-15250</v>
      </c>
      <c r="G52" s="24"/>
      <c r="J52" s="24"/>
    </row>
    <row r="53" spans="1:10" ht="15" x14ac:dyDescent="0.25">
      <c r="A53" s="4">
        <v>3980</v>
      </c>
      <c r="B53" s="5" t="s">
        <v>14</v>
      </c>
      <c r="C53" s="34"/>
      <c r="D53" s="83">
        <v>0</v>
      </c>
      <c r="G53" s="24">
        <v>0</v>
      </c>
      <c r="J53" s="24">
        <v>0</v>
      </c>
    </row>
    <row r="54" spans="1:10" ht="15" x14ac:dyDescent="0.25">
      <c r="A54" s="4">
        <v>3981</v>
      </c>
      <c r="B54" s="5" t="s">
        <v>15</v>
      </c>
      <c r="C54" s="34"/>
      <c r="D54" s="83">
        <v>0</v>
      </c>
      <c r="G54" s="24">
        <v>0</v>
      </c>
      <c r="J54" s="24">
        <v>0</v>
      </c>
    </row>
    <row r="55" spans="1:10" ht="15" x14ac:dyDescent="0.25">
      <c r="A55" s="4">
        <v>3982</v>
      </c>
      <c r="B55" s="5" t="s">
        <v>88</v>
      </c>
      <c r="C55" s="34"/>
      <c r="D55" s="83">
        <v>0</v>
      </c>
      <c r="G55" s="24">
        <v>0</v>
      </c>
      <c r="J55" s="24">
        <v>0</v>
      </c>
    </row>
    <row r="56" spans="1:10" ht="15" x14ac:dyDescent="0.25">
      <c r="A56" s="4">
        <v>3985</v>
      </c>
      <c r="B56" s="5" t="s">
        <v>74</v>
      </c>
      <c r="C56" s="34"/>
      <c r="D56" s="83">
        <v>99961.7</v>
      </c>
      <c r="G56" s="24">
        <v>100000</v>
      </c>
      <c r="J56" s="24">
        <v>100000</v>
      </c>
    </row>
    <row r="57" spans="1:10" ht="15" x14ac:dyDescent="0.25">
      <c r="A57" s="4">
        <v>3987</v>
      </c>
      <c r="B57" s="5" t="s">
        <v>75</v>
      </c>
      <c r="C57" s="34"/>
      <c r="D57" s="83">
        <v>55320</v>
      </c>
      <c r="G57" s="24">
        <v>60000</v>
      </c>
      <c r="J57" s="24">
        <v>60000</v>
      </c>
    </row>
    <row r="58" spans="1:10" ht="15" x14ac:dyDescent="0.25">
      <c r="A58" s="4">
        <v>3988</v>
      </c>
      <c r="B58" s="5" t="s">
        <v>147</v>
      </c>
      <c r="C58" s="34"/>
      <c r="D58" s="83">
        <v>27673</v>
      </c>
      <c r="G58" s="24">
        <v>0</v>
      </c>
      <c r="J58" s="24">
        <v>55000</v>
      </c>
    </row>
    <row r="59" spans="1:10" ht="15" x14ac:dyDescent="0.25">
      <c r="A59" s="4">
        <v>3989</v>
      </c>
      <c r="B59" s="5" t="s">
        <v>94</v>
      </c>
      <c r="C59" s="34"/>
      <c r="D59" s="83">
        <v>0</v>
      </c>
      <c r="G59" s="64">
        <v>0</v>
      </c>
      <c r="J59" s="64">
        <v>0</v>
      </c>
    </row>
    <row r="60" spans="1:10" ht="15" x14ac:dyDescent="0.25">
      <c r="A60" s="4">
        <v>3999</v>
      </c>
      <c r="B60" s="5" t="s">
        <v>93</v>
      </c>
      <c r="C60" s="34"/>
      <c r="D60" s="83">
        <v>80</v>
      </c>
      <c r="G60" s="64"/>
      <c r="J60" s="64"/>
    </row>
    <row r="61" spans="1:10" ht="15" x14ac:dyDescent="0.25">
      <c r="A61" s="4">
        <v>3994</v>
      </c>
      <c r="B61" s="5" t="s">
        <v>148</v>
      </c>
      <c r="C61" s="34"/>
      <c r="D61" s="83">
        <v>0</v>
      </c>
      <c r="G61" s="64">
        <v>0</v>
      </c>
      <c r="J61" s="64">
        <v>0</v>
      </c>
    </row>
    <row r="62" spans="1:10" ht="15" x14ac:dyDescent="0.25">
      <c r="A62" s="4"/>
      <c r="B62" s="5"/>
      <c r="C62" s="34"/>
      <c r="D62" s="86"/>
      <c r="G62" s="65"/>
      <c r="J62" s="65"/>
    </row>
    <row r="63" spans="1:10" ht="15" x14ac:dyDescent="0.25">
      <c r="A63" s="4"/>
      <c r="B63" s="5"/>
      <c r="C63" s="34"/>
      <c r="D63" s="84"/>
      <c r="G63" s="25"/>
      <c r="J63" s="25"/>
    </row>
    <row r="64" spans="1:10" ht="15" x14ac:dyDescent="0.25">
      <c r="A64" s="10" t="s">
        <v>16</v>
      </c>
      <c r="B64" s="9"/>
      <c r="C64" s="35"/>
      <c r="D64" s="85">
        <f>SUM(D51:D61)</f>
        <v>167784.7</v>
      </c>
      <c r="G64" s="26">
        <f>SUM(G51:G61)</f>
        <v>160000</v>
      </c>
      <c r="J64" s="26">
        <f>SUM(J51:J61)</f>
        <v>215000</v>
      </c>
    </row>
    <row r="65" spans="1:10" ht="15" x14ac:dyDescent="0.25">
      <c r="A65" s="6"/>
      <c r="B65" s="5"/>
      <c r="C65" s="34"/>
      <c r="D65" s="84"/>
      <c r="G65" s="25"/>
      <c r="J65" s="25"/>
    </row>
    <row r="66" spans="1:10" ht="15" x14ac:dyDescent="0.25">
      <c r="A66" s="6"/>
      <c r="B66" s="5"/>
      <c r="C66" s="34"/>
      <c r="D66" s="84"/>
      <c r="G66" s="25"/>
      <c r="J66" s="25"/>
    </row>
    <row r="67" spans="1:10" ht="18.75" x14ac:dyDescent="0.3">
      <c r="A67" s="15" t="s">
        <v>59</v>
      </c>
      <c r="B67" s="5"/>
      <c r="C67" s="34"/>
      <c r="D67" s="87">
        <f>D64+D49</f>
        <v>3096310.14</v>
      </c>
      <c r="G67" s="16">
        <f>G49+G64</f>
        <v>3199500</v>
      </c>
      <c r="J67" s="16">
        <f>J49+J64</f>
        <v>3647500</v>
      </c>
    </row>
    <row r="68" spans="1:10" ht="15" x14ac:dyDescent="0.25">
      <c r="A68" s="6"/>
      <c r="B68" s="5"/>
      <c r="C68" s="34"/>
      <c r="D68" s="84"/>
      <c r="G68" s="25"/>
      <c r="J68" s="25"/>
    </row>
    <row r="69" spans="1:10" ht="15" x14ac:dyDescent="0.25">
      <c r="A69" s="6"/>
      <c r="B69" s="5"/>
      <c r="C69" s="34"/>
      <c r="D69" s="84"/>
      <c r="G69" s="25"/>
      <c r="J69" s="25"/>
    </row>
    <row r="70" spans="1:10" ht="15" x14ac:dyDescent="0.25">
      <c r="D70" s="43" t="s">
        <v>169</v>
      </c>
      <c r="G70" s="43" t="s">
        <v>167</v>
      </c>
      <c r="J70" s="42" t="s">
        <v>141</v>
      </c>
    </row>
    <row r="71" spans="1:10" ht="15" x14ac:dyDescent="0.25">
      <c r="D71" s="88"/>
    </row>
    <row r="72" spans="1:10" ht="15" x14ac:dyDescent="0.25">
      <c r="A72" s="7">
        <v>4010</v>
      </c>
      <c r="B72" s="8" t="s">
        <v>122</v>
      </c>
      <c r="C72" s="23"/>
      <c r="D72" s="89">
        <v>-37050</v>
      </c>
      <c r="G72" s="27">
        <v>-60000</v>
      </c>
      <c r="J72" s="27">
        <v>-60000</v>
      </c>
    </row>
    <row r="73" spans="1:10" ht="15" x14ac:dyDescent="0.25">
      <c r="A73" s="7">
        <v>4015</v>
      </c>
      <c r="B73" s="8" t="s">
        <v>123</v>
      </c>
      <c r="C73" s="23"/>
      <c r="D73" s="90">
        <v>-25654.98</v>
      </c>
      <c r="G73" s="27">
        <v>-25000</v>
      </c>
      <c r="J73" s="27">
        <v>-25000</v>
      </c>
    </row>
    <row r="74" spans="1:10" ht="15" x14ac:dyDescent="0.25">
      <c r="A74" s="7">
        <v>4019</v>
      </c>
      <c r="B74" s="8" t="s">
        <v>90</v>
      </c>
      <c r="C74" s="23"/>
      <c r="D74" s="90">
        <v>1825</v>
      </c>
      <c r="G74" s="66">
        <v>0</v>
      </c>
      <c r="J74" s="66">
        <v>-2000</v>
      </c>
    </row>
    <row r="75" spans="1:10" ht="15" x14ac:dyDescent="0.25">
      <c r="A75" s="7">
        <v>4153</v>
      </c>
      <c r="B75" s="8" t="s">
        <v>17</v>
      </c>
      <c r="C75" s="23"/>
      <c r="D75" s="89">
        <v>-1271</v>
      </c>
      <c r="G75" s="27">
        <v>0</v>
      </c>
      <c r="J75" s="27">
        <v>-5000</v>
      </c>
    </row>
    <row r="76" spans="1:10" ht="15" x14ac:dyDescent="0.25">
      <c r="A76" s="7">
        <v>4154</v>
      </c>
      <c r="B76" s="8" t="s">
        <v>18</v>
      </c>
      <c r="C76" s="23"/>
      <c r="D76" s="89">
        <v>0</v>
      </c>
      <c r="G76" s="27">
        <v>-250000</v>
      </c>
      <c r="J76" s="27">
        <v>-270000</v>
      </c>
    </row>
    <row r="77" spans="1:10" ht="15" x14ac:dyDescent="0.25">
      <c r="A77" s="7">
        <v>4155</v>
      </c>
      <c r="B77" s="8" t="s">
        <v>175</v>
      </c>
      <c r="C77" s="23"/>
      <c r="D77" s="89">
        <v>-320778.09999999998</v>
      </c>
      <c r="G77" s="27">
        <v>0</v>
      </c>
      <c r="J77" s="27"/>
    </row>
    <row r="78" spans="1:10" ht="15" x14ac:dyDescent="0.25">
      <c r="A78" s="7">
        <v>4156</v>
      </c>
      <c r="B78" s="8" t="s">
        <v>96</v>
      </c>
      <c r="C78" s="23"/>
      <c r="D78" s="91">
        <v>0</v>
      </c>
      <c r="G78" s="40">
        <v>0</v>
      </c>
      <c r="J78" s="40">
        <v>-120000</v>
      </c>
    </row>
    <row r="79" spans="1:10" ht="15" x14ac:dyDescent="0.25">
      <c r="A79" s="7">
        <v>4158</v>
      </c>
      <c r="B79" s="8" t="s">
        <v>19</v>
      </c>
      <c r="C79" s="23"/>
      <c r="D79" s="89">
        <v>0</v>
      </c>
      <c r="G79" s="27">
        <v>0</v>
      </c>
      <c r="J79" s="27">
        <v>-25000</v>
      </c>
    </row>
    <row r="80" spans="1:10" ht="15" x14ac:dyDescent="0.25">
      <c r="A80" s="7">
        <v>4159</v>
      </c>
      <c r="B80" s="8" t="s">
        <v>97</v>
      </c>
      <c r="C80" s="23"/>
      <c r="D80" s="89">
        <v>0</v>
      </c>
      <c r="G80" s="27" t="s">
        <v>135</v>
      </c>
      <c r="J80" s="27" t="s">
        <v>135</v>
      </c>
    </row>
    <row r="81" spans="1:10" ht="15" x14ac:dyDescent="0.25">
      <c r="A81" s="7">
        <v>4210</v>
      </c>
      <c r="B81" s="8" t="s">
        <v>20</v>
      </c>
      <c r="C81" s="23"/>
      <c r="D81" s="89">
        <v>-185208.99</v>
      </c>
      <c r="G81" s="27">
        <v>-175000</v>
      </c>
      <c r="J81" s="27">
        <v>-175000</v>
      </c>
    </row>
    <row r="82" spans="1:10" ht="15" x14ac:dyDescent="0.25">
      <c r="A82" s="7">
        <v>4214</v>
      </c>
      <c r="B82" s="8" t="s">
        <v>21</v>
      </c>
      <c r="C82" s="23"/>
      <c r="D82" s="89">
        <v>0</v>
      </c>
      <c r="G82" s="27">
        <v>-10000</v>
      </c>
      <c r="J82" s="27">
        <v>-30000</v>
      </c>
    </row>
    <row r="83" spans="1:10" ht="15" x14ac:dyDescent="0.25">
      <c r="A83" s="7">
        <v>4215</v>
      </c>
      <c r="B83" s="8" t="s">
        <v>176</v>
      </c>
      <c r="C83" s="23"/>
      <c r="D83" s="89">
        <v>-31000</v>
      </c>
      <c r="G83" s="27"/>
      <c r="J83" s="27"/>
    </row>
    <row r="84" spans="1:10" ht="15" x14ac:dyDescent="0.25">
      <c r="A84" s="7">
        <v>4217</v>
      </c>
      <c r="B84" s="8" t="s">
        <v>22</v>
      </c>
      <c r="C84" s="23"/>
      <c r="D84" s="89">
        <v>-500</v>
      </c>
      <c r="G84" s="27">
        <v>-3000</v>
      </c>
      <c r="J84" s="27">
        <v>-3000</v>
      </c>
    </row>
    <row r="85" spans="1:10" ht="15" x14ac:dyDescent="0.25">
      <c r="A85" s="7">
        <v>4221</v>
      </c>
      <c r="B85" s="8" t="s">
        <v>23</v>
      </c>
      <c r="C85" s="23"/>
      <c r="D85" s="89">
        <v>-426950</v>
      </c>
      <c r="G85" s="27">
        <v>-430000</v>
      </c>
      <c r="J85" s="27">
        <v>-412000</v>
      </c>
    </row>
    <row r="86" spans="1:10" ht="15" x14ac:dyDescent="0.25">
      <c r="A86" s="7">
        <v>4222</v>
      </c>
      <c r="B86" s="8" t="s">
        <v>149</v>
      </c>
      <c r="C86" s="23"/>
      <c r="D86" s="89">
        <v>0</v>
      </c>
      <c r="G86" s="27">
        <v>0</v>
      </c>
      <c r="J86" s="27">
        <v>-7000</v>
      </c>
    </row>
    <row r="87" spans="1:10" ht="15" x14ac:dyDescent="0.25">
      <c r="A87" s="7">
        <v>4224</v>
      </c>
      <c r="B87" s="8" t="s">
        <v>24</v>
      </c>
      <c r="C87" s="23"/>
      <c r="D87" s="89">
        <v>-2190</v>
      </c>
      <c r="G87" s="27">
        <v>-3000</v>
      </c>
      <c r="J87" s="27">
        <v>-5000</v>
      </c>
    </row>
    <row r="88" spans="1:10" ht="15" x14ac:dyDescent="0.25">
      <c r="A88" s="7">
        <v>4290</v>
      </c>
      <c r="B88" s="8" t="s">
        <v>25</v>
      </c>
      <c r="C88" s="23"/>
      <c r="D88" s="89">
        <v>-8775.5499999999993</v>
      </c>
      <c r="G88" s="27">
        <v>-5000</v>
      </c>
      <c r="J88" s="27">
        <v>-2000</v>
      </c>
    </row>
    <row r="89" spans="1:10" ht="15" x14ac:dyDescent="0.25">
      <c r="A89" s="7">
        <v>4330</v>
      </c>
      <c r="B89" s="8" t="s">
        <v>26</v>
      </c>
      <c r="C89" s="23"/>
      <c r="D89" s="89">
        <v>-4240</v>
      </c>
      <c r="G89" s="27">
        <v>-5000</v>
      </c>
      <c r="J89" s="27">
        <v>-3000</v>
      </c>
    </row>
    <row r="90" spans="1:10" ht="15" x14ac:dyDescent="0.25">
      <c r="A90" s="7">
        <v>4331</v>
      </c>
      <c r="B90" s="8" t="s">
        <v>27</v>
      </c>
      <c r="C90" s="23"/>
      <c r="D90" s="89">
        <v>-43000</v>
      </c>
      <c r="G90" s="27">
        <v>-50000</v>
      </c>
      <c r="J90" s="27">
        <v>-55000</v>
      </c>
    </row>
    <row r="91" spans="1:10" ht="15" x14ac:dyDescent="0.25">
      <c r="A91" s="7">
        <v>4336</v>
      </c>
      <c r="B91" s="8" t="s">
        <v>124</v>
      </c>
      <c r="C91" s="23"/>
      <c r="D91" s="89">
        <v>-56400</v>
      </c>
      <c r="G91" s="27">
        <v>-40000</v>
      </c>
      <c r="J91" s="27">
        <v>-48000</v>
      </c>
    </row>
    <row r="92" spans="1:10" ht="15" x14ac:dyDescent="0.25">
      <c r="A92" s="7">
        <v>4420</v>
      </c>
      <c r="B92" s="32" t="s">
        <v>76</v>
      </c>
      <c r="C92" s="23"/>
      <c r="D92" s="89">
        <v>-160424</v>
      </c>
      <c r="G92" s="27">
        <v>-150000</v>
      </c>
      <c r="J92" s="27">
        <v>-150000</v>
      </c>
    </row>
    <row r="93" spans="1:10" ht="15" x14ac:dyDescent="0.25">
      <c r="A93" s="7">
        <v>4421</v>
      </c>
      <c r="B93" s="32" t="s">
        <v>28</v>
      </c>
      <c r="C93" s="23"/>
      <c r="D93" s="89">
        <v>0</v>
      </c>
      <c r="G93" s="27">
        <v>0</v>
      </c>
      <c r="J93" s="27">
        <v>0</v>
      </c>
    </row>
    <row r="94" spans="1:10" ht="15" x14ac:dyDescent="0.25">
      <c r="A94" s="7">
        <v>4422</v>
      </c>
      <c r="B94" s="8" t="s">
        <v>63</v>
      </c>
      <c r="C94" s="23"/>
      <c r="D94" s="89">
        <v>-3791</v>
      </c>
      <c r="G94" s="27">
        <v>0</v>
      </c>
      <c r="J94" s="27">
        <v>0</v>
      </c>
    </row>
    <row r="95" spans="1:10" ht="15" x14ac:dyDescent="0.25">
      <c r="A95" s="7">
        <v>4423</v>
      </c>
      <c r="B95" s="8" t="s">
        <v>72</v>
      </c>
      <c r="C95" s="23"/>
      <c r="D95" s="89">
        <v>-7275</v>
      </c>
      <c r="G95" s="27">
        <v>-10000</v>
      </c>
      <c r="J95" s="27">
        <v>-10000</v>
      </c>
    </row>
    <row r="96" spans="1:10" ht="15" x14ac:dyDescent="0.25">
      <c r="A96" s="7">
        <v>4424</v>
      </c>
      <c r="B96" s="8" t="s">
        <v>71</v>
      </c>
      <c r="C96" s="23"/>
      <c r="D96" s="89">
        <v>-553</v>
      </c>
      <c r="G96" s="27"/>
      <c r="J96" s="27"/>
    </row>
    <row r="97" spans="1:10" ht="15" x14ac:dyDescent="0.25">
      <c r="A97" s="7">
        <v>4425</v>
      </c>
      <c r="B97" s="8" t="s">
        <v>77</v>
      </c>
      <c r="C97" s="23"/>
      <c r="D97" s="89">
        <v>0</v>
      </c>
      <c r="G97" s="27"/>
      <c r="J97" s="27"/>
    </row>
    <row r="98" spans="1:10" ht="15" x14ac:dyDescent="0.25">
      <c r="A98" s="7">
        <v>4540</v>
      </c>
      <c r="B98" s="8" t="s">
        <v>150</v>
      </c>
      <c r="C98" s="23"/>
      <c r="D98" s="89">
        <v>-6486.36</v>
      </c>
      <c r="G98" s="27"/>
      <c r="J98" s="27"/>
    </row>
    <row r="99" spans="1:10" ht="15" x14ac:dyDescent="0.25">
      <c r="A99" s="7">
        <v>4590</v>
      </c>
      <c r="B99" s="8" t="s">
        <v>151</v>
      </c>
      <c r="C99" s="23"/>
      <c r="D99" s="89">
        <v>-76300</v>
      </c>
      <c r="G99" s="27"/>
      <c r="J99" s="27"/>
    </row>
    <row r="100" spans="1:10" ht="15" x14ac:dyDescent="0.25">
      <c r="A100" s="7">
        <v>4900</v>
      </c>
      <c r="B100" s="8" t="s">
        <v>81</v>
      </c>
      <c r="C100" s="23"/>
      <c r="D100" s="89">
        <v>8971</v>
      </c>
      <c r="G100" s="27"/>
      <c r="J100" s="27"/>
    </row>
    <row r="101" spans="1:10" ht="15" x14ac:dyDescent="0.25">
      <c r="A101" s="7"/>
      <c r="B101" s="8"/>
      <c r="C101" s="23"/>
      <c r="D101" s="92"/>
      <c r="G101" s="28"/>
      <c r="J101" s="70"/>
    </row>
    <row r="102" spans="1:10" ht="15" x14ac:dyDescent="0.25">
      <c r="A102" s="11" t="s">
        <v>29</v>
      </c>
      <c r="B102" s="12"/>
      <c r="C102" s="33"/>
      <c r="D102" s="93">
        <f>SUM(D72:D101)</f>
        <v>-1387051.9800000002</v>
      </c>
      <c r="G102" s="29">
        <f>SUM(G72:G101)</f>
        <v>-1216000</v>
      </c>
      <c r="J102" s="71">
        <f>SUM(J72:J101)</f>
        <v>-1407000</v>
      </c>
    </row>
    <row r="103" spans="1:10" ht="15" x14ac:dyDescent="0.25">
      <c r="A103" s="7"/>
      <c r="B103" s="8"/>
      <c r="C103" s="23"/>
      <c r="D103" s="92"/>
      <c r="G103" s="28"/>
      <c r="J103" s="70"/>
    </row>
    <row r="104" spans="1:10" ht="15" x14ac:dyDescent="0.25">
      <c r="A104" s="7">
        <v>5010</v>
      </c>
      <c r="B104" s="8" t="s">
        <v>30</v>
      </c>
      <c r="C104" s="23"/>
      <c r="D104" s="89">
        <v>-2485</v>
      </c>
      <c r="G104" s="27">
        <v>0</v>
      </c>
      <c r="J104" s="27">
        <v>0</v>
      </c>
    </row>
    <row r="105" spans="1:10" ht="15" x14ac:dyDescent="0.25">
      <c r="A105" s="7">
        <v>5020</v>
      </c>
      <c r="B105" s="8" t="s">
        <v>31</v>
      </c>
      <c r="C105" s="23"/>
      <c r="D105" s="89">
        <v>-82523.92</v>
      </c>
      <c r="G105" s="27">
        <v>-80000</v>
      </c>
      <c r="J105" s="27">
        <v>-80000</v>
      </c>
    </row>
    <row r="106" spans="1:10" ht="15" x14ac:dyDescent="0.25">
      <c r="A106" s="7">
        <v>5170</v>
      </c>
      <c r="B106" s="8" t="s">
        <v>32</v>
      </c>
      <c r="C106" s="23"/>
      <c r="D106" s="89">
        <v>-10044.959999999999</v>
      </c>
      <c r="G106" s="27">
        <v>-20000</v>
      </c>
      <c r="J106" s="27">
        <v>-25000</v>
      </c>
    </row>
    <row r="107" spans="1:10" ht="15" x14ac:dyDescent="0.25">
      <c r="A107" s="7">
        <v>5171</v>
      </c>
      <c r="B107" s="8" t="s">
        <v>33</v>
      </c>
      <c r="C107" s="23"/>
      <c r="D107" s="89">
        <v>0</v>
      </c>
      <c r="G107" s="27">
        <v>-20000</v>
      </c>
      <c r="J107" s="27">
        <v>-20000</v>
      </c>
    </row>
    <row r="108" spans="1:10" ht="15" x14ac:dyDescent="0.25">
      <c r="A108" s="7">
        <v>5210</v>
      </c>
      <c r="B108" s="8" t="s">
        <v>85</v>
      </c>
      <c r="C108" s="23"/>
      <c r="D108" s="89">
        <v>-13352</v>
      </c>
      <c r="G108" s="27">
        <v>-10000</v>
      </c>
      <c r="J108" s="27">
        <v>-40000</v>
      </c>
    </row>
    <row r="109" spans="1:10" ht="15" x14ac:dyDescent="0.25">
      <c r="A109" s="7">
        <v>5220</v>
      </c>
      <c r="B109" s="8" t="s">
        <v>34</v>
      </c>
      <c r="C109" s="23"/>
      <c r="D109" s="89">
        <v>-88871</v>
      </c>
      <c r="G109" s="27">
        <v>-90000</v>
      </c>
      <c r="J109" s="27">
        <v>-90000</v>
      </c>
    </row>
    <row r="110" spans="1:10" ht="15" x14ac:dyDescent="0.25">
      <c r="A110" s="7">
        <v>5221</v>
      </c>
      <c r="B110" s="8" t="s">
        <v>64</v>
      </c>
      <c r="C110" s="23"/>
      <c r="D110" s="89">
        <v>-152</v>
      </c>
      <c r="G110" s="27">
        <v>-5000</v>
      </c>
      <c r="J110" s="27">
        <v>-15000</v>
      </c>
    </row>
    <row r="111" spans="1:10" ht="15" x14ac:dyDescent="0.25">
      <c r="A111" s="7">
        <v>5410</v>
      </c>
      <c r="B111" s="8" t="s">
        <v>35</v>
      </c>
      <c r="C111" s="23"/>
      <c r="D111" s="89">
        <v>-5152.17</v>
      </c>
      <c r="G111" s="27">
        <v>-5000</v>
      </c>
      <c r="J111" s="27">
        <v>-10000</v>
      </c>
    </row>
    <row r="112" spans="1:10" ht="15" x14ac:dyDescent="0.25">
      <c r="A112" s="7">
        <v>5420</v>
      </c>
      <c r="B112" s="8" t="s">
        <v>36</v>
      </c>
      <c r="C112" s="23"/>
      <c r="D112" s="89">
        <v>-50763</v>
      </c>
      <c r="G112" s="27">
        <v>-50000</v>
      </c>
      <c r="J112" s="27">
        <v>-10000</v>
      </c>
    </row>
    <row r="113" spans="1:10" ht="15" x14ac:dyDescent="0.25">
      <c r="A113" s="7">
        <v>5421</v>
      </c>
      <c r="B113" s="45" t="s">
        <v>125</v>
      </c>
      <c r="C113" s="23"/>
      <c r="D113" s="89">
        <v>-54571</v>
      </c>
      <c r="G113" s="27">
        <v>-56000</v>
      </c>
      <c r="J113" s="27">
        <v>-56000</v>
      </c>
    </row>
    <row r="114" spans="1:10" ht="15" x14ac:dyDescent="0.25">
      <c r="A114" s="7">
        <v>5460</v>
      </c>
      <c r="B114" s="8" t="s">
        <v>37</v>
      </c>
      <c r="C114" s="23"/>
      <c r="D114" s="89">
        <v>-9112.2099999999991</v>
      </c>
      <c r="G114" s="27">
        <v>-10000</v>
      </c>
      <c r="J114" s="27">
        <v>-25000</v>
      </c>
    </row>
    <row r="115" spans="1:10" ht="15" x14ac:dyDescent="0.25">
      <c r="A115" s="7">
        <v>5461</v>
      </c>
      <c r="B115" s="8" t="s">
        <v>87</v>
      </c>
      <c r="C115" s="23"/>
      <c r="D115" s="89">
        <v>-2545</v>
      </c>
      <c r="G115" s="27">
        <v>-5000</v>
      </c>
      <c r="J115" s="27">
        <v>-25000</v>
      </c>
    </row>
    <row r="116" spans="1:10" ht="15" x14ac:dyDescent="0.25">
      <c r="A116" s="7">
        <v>5520</v>
      </c>
      <c r="B116" s="8" t="s">
        <v>177</v>
      </c>
      <c r="C116" s="23"/>
      <c r="D116" s="89">
        <v>-400</v>
      </c>
      <c r="G116" s="27"/>
      <c r="J116" s="27"/>
    </row>
    <row r="117" spans="1:10" ht="15" x14ac:dyDescent="0.25">
      <c r="A117" s="7">
        <v>5611</v>
      </c>
      <c r="B117" s="8" t="s">
        <v>65</v>
      </c>
      <c r="C117" s="23"/>
      <c r="D117" s="89">
        <v>-454</v>
      </c>
      <c r="G117" s="27">
        <v>-500</v>
      </c>
      <c r="J117" s="27">
        <v>-1000</v>
      </c>
    </row>
    <row r="118" spans="1:10" ht="15" x14ac:dyDescent="0.25">
      <c r="A118" s="7">
        <v>5612</v>
      </c>
      <c r="B118" s="8" t="s">
        <v>152</v>
      </c>
      <c r="C118" s="23"/>
      <c r="D118" s="89">
        <v>0</v>
      </c>
      <c r="G118" s="27"/>
      <c r="J118" s="27"/>
    </row>
    <row r="119" spans="1:10" ht="15" x14ac:dyDescent="0.25">
      <c r="A119" s="7">
        <v>5613</v>
      </c>
      <c r="B119" s="8" t="s">
        <v>178</v>
      </c>
      <c r="C119" s="23"/>
      <c r="D119" s="89">
        <v>-791</v>
      </c>
      <c r="G119" s="27"/>
      <c r="J119" s="27"/>
    </row>
    <row r="120" spans="1:10" ht="15" x14ac:dyDescent="0.25">
      <c r="A120" s="7">
        <v>5810</v>
      </c>
      <c r="B120" s="8" t="s">
        <v>38</v>
      </c>
      <c r="C120" s="23"/>
      <c r="D120" s="89">
        <v>-12902</v>
      </c>
      <c r="G120" s="27">
        <v>-15000</v>
      </c>
      <c r="J120" s="27">
        <v>-50000</v>
      </c>
    </row>
    <row r="121" spans="1:10" ht="15" x14ac:dyDescent="0.25">
      <c r="A121" s="7">
        <v>5930</v>
      </c>
      <c r="B121" s="8" t="s">
        <v>91</v>
      </c>
      <c r="C121" s="23"/>
      <c r="D121" s="89">
        <v>0</v>
      </c>
      <c r="G121" s="27">
        <v>0</v>
      </c>
      <c r="J121" s="27">
        <v>-15000</v>
      </c>
    </row>
    <row r="122" spans="1:10" ht="15" x14ac:dyDescent="0.25">
      <c r="A122" s="7">
        <v>6110</v>
      </c>
      <c r="B122" s="8" t="s">
        <v>39</v>
      </c>
      <c r="C122" s="23"/>
      <c r="D122" s="89">
        <v>-11406.1</v>
      </c>
      <c r="G122" s="27">
        <v>-12000</v>
      </c>
      <c r="J122" s="27">
        <v>-10000</v>
      </c>
    </row>
    <row r="123" spans="1:10" ht="15" x14ac:dyDescent="0.25">
      <c r="A123" s="7">
        <v>6150</v>
      </c>
      <c r="B123" s="8" t="s">
        <v>153</v>
      </c>
      <c r="C123" s="23"/>
      <c r="D123" s="89">
        <v>-11989</v>
      </c>
      <c r="G123" s="27">
        <v>-12000</v>
      </c>
      <c r="J123" s="27">
        <v>-5000</v>
      </c>
    </row>
    <row r="124" spans="1:10" ht="15" x14ac:dyDescent="0.25">
      <c r="A124" s="7">
        <v>6250</v>
      </c>
      <c r="B124" s="8" t="s">
        <v>40</v>
      </c>
      <c r="C124" s="23"/>
      <c r="D124" s="89">
        <v>-220</v>
      </c>
      <c r="G124" s="27">
        <v>0</v>
      </c>
      <c r="J124" s="27">
        <v>0</v>
      </c>
    </row>
    <row r="125" spans="1:10" ht="15" x14ac:dyDescent="0.25">
      <c r="A125" s="7">
        <v>6310</v>
      </c>
      <c r="B125" s="8" t="s">
        <v>41</v>
      </c>
      <c r="C125" s="23"/>
      <c r="D125" s="89">
        <v>-27613</v>
      </c>
      <c r="G125" s="27">
        <v>-28000</v>
      </c>
      <c r="J125" s="27">
        <v>-32000</v>
      </c>
    </row>
    <row r="126" spans="1:10" ht="15" x14ac:dyDescent="0.25">
      <c r="A126" s="7">
        <v>6350</v>
      </c>
      <c r="B126" s="8" t="s">
        <v>154</v>
      </c>
      <c r="C126" s="23"/>
      <c r="D126" s="89">
        <v>0</v>
      </c>
      <c r="G126" s="27"/>
      <c r="J126" s="27"/>
    </row>
    <row r="127" spans="1:10" ht="15" x14ac:dyDescent="0.25">
      <c r="A127" s="7">
        <v>6530</v>
      </c>
      <c r="B127" s="8" t="s">
        <v>42</v>
      </c>
      <c r="C127" s="23"/>
      <c r="D127" s="89">
        <v>-32850</v>
      </c>
      <c r="G127" s="27">
        <v>-40000</v>
      </c>
      <c r="J127" s="27">
        <v>-18000</v>
      </c>
    </row>
    <row r="128" spans="1:10" ht="15" x14ac:dyDescent="0.25">
      <c r="A128" s="7">
        <v>6570</v>
      </c>
      <c r="B128" s="8" t="s">
        <v>43</v>
      </c>
      <c r="C128" s="23"/>
      <c r="D128" s="89">
        <v>-39728.75</v>
      </c>
      <c r="G128" s="27">
        <v>-40000</v>
      </c>
      <c r="H128" t="s">
        <v>162</v>
      </c>
      <c r="J128" s="27">
        <v>-50000</v>
      </c>
    </row>
    <row r="129" spans="1:10" ht="15" x14ac:dyDescent="0.25">
      <c r="A129" s="7">
        <v>6571</v>
      </c>
      <c r="B129" s="8" t="s">
        <v>44</v>
      </c>
      <c r="C129" s="23"/>
      <c r="D129" s="89">
        <v>-2952.97</v>
      </c>
      <c r="G129" s="27">
        <v>-3000</v>
      </c>
      <c r="J129" s="27">
        <v>-6000</v>
      </c>
    </row>
    <row r="130" spans="1:10" ht="15" x14ac:dyDescent="0.25">
      <c r="A130" s="7">
        <v>6590</v>
      </c>
      <c r="B130" s="8" t="s">
        <v>118</v>
      </c>
      <c r="C130" s="23"/>
      <c r="D130" s="89">
        <v>0</v>
      </c>
      <c r="G130" s="27"/>
      <c r="J130" s="27"/>
    </row>
    <row r="131" spans="1:10" ht="15" x14ac:dyDescent="0.25">
      <c r="A131" s="7">
        <v>6990</v>
      </c>
      <c r="B131" s="8" t="s">
        <v>155</v>
      </c>
      <c r="C131" s="23"/>
      <c r="D131" s="89">
        <v>0</v>
      </c>
      <c r="G131" s="27">
        <v>-32000</v>
      </c>
      <c r="H131" t="s">
        <v>162</v>
      </c>
      <c r="J131" s="27">
        <v>-32000</v>
      </c>
    </row>
    <row r="132" spans="1:10" ht="15" x14ac:dyDescent="0.25">
      <c r="A132" s="7">
        <v>6991</v>
      </c>
      <c r="B132" s="8" t="s">
        <v>179</v>
      </c>
      <c r="C132" s="23"/>
      <c r="D132" s="89">
        <v>-4766.1400000000003</v>
      </c>
      <c r="G132" s="36"/>
      <c r="J132" s="36"/>
    </row>
    <row r="133" spans="1:10" ht="15" x14ac:dyDescent="0.25">
      <c r="A133" s="7"/>
      <c r="B133" s="8"/>
      <c r="C133" s="23"/>
      <c r="D133" s="92"/>
      <c r="G133" s="28"/>
      <c r="J133" s="70"/>
    </row>
    <row r="134" spans="1:10" ht="15" x14ac:dyDescent="0.25">
      <c r="A134" s="11" t="s">
        <v>45</v>
      </c>
      <c r="B134" s="12"/>
      <c r="C134" s="33"/>
      <c r="D134" s="93">
        <f>SUM(D104:D133)</f>
        <v>-465645.22000000003</v>
      </c>
      <c r="G134" s="29">
        <f>SUM(G104:G133)</f>
        <v>-533500</v>
      </c>
      <c r="J134" s="71">
        <f>SUM(J104:J133)</f>
        <v>-615000</v>
      </c>
    </row>
    <row r="135" spans="1:10" ht="15" x14ac:dyDescent="0.25">
      <c r="A135" s="7"/>
      <c r="B135" s="8"/>
      <c r="C135" s="23"/>
      <c r="D135" s="92"/>
      <c r="G135" s="28"/>
      <c r="J135" s="70"/>
    </row>
    <row r="136" spans="1:10" ht="15" x14ac:dyDescent="0.25">
      <c r="A136" s="7">
        <v>7010</v>
      </c>
      <c r="B136" s="8" t="s">
        <v>46</v>
      </c>
      <c r="C136" s="23"/>
      <c r="D136" s="89">
        <v>-668270.04</v>
      </c>
      <c r="G136" s="27">
        <v>-770000</v>
      </c>
      <c r="J136" s="27">
        <v>-820000</v>
      </c>
    </row>
    <row r="137" spans="1:10" ht="15" x14ac:dyDescent="0.25">
      <c r="A137" s="7">
        <v>7015</v>
      </c>
      <c r="B137" s="8" t="s">
        <v>156</v>
      </c>
      <c r="C137" s="23"/>
      <c r="D137" s="89">
        <v>-17250</v>
      </c>
      <c r="G137" s="27">
        <v>-50000</v>
      </c>
      <c r="J137" s="27">
        <v>-50000</v>
      </c>
    </row>
    <row r="138" spans="1:10" ht="15" x14ac:dyDescent="0.25">
      <c r="A138" s="7">
        <v>7016</v>
      </c>
      <c r="B138" s="8" t="s">
        <v>47</v>
      </c>
      <c r="C138" s="23"/>
      <c r="D138" s="89">
        <v>0</v>
      </c>
      <c r="G138" s="27">
        <v>0</v>
      </c>
      <c r="J138" s="27">
        <v>0</v>
      </c>
    </row>
    <row r="139" spans="1:10" ht="15" x14ac:dyDescent="0.25">
      <c r="A139" s="7">
        <v>7030</v>
      </c>
      <c r="B139" s="8" t="s">
        <v>48</v>
      </c>
      <c r="C139" s="23"/>
      <c r="D139" s="89">
        <v>-101653</v>
      </c>
      <c r="G139" s="27">
        <v>-110000</v>
      </c>
      <c r="J139" s="27">
        <v>-85000</v>
      </c>
    </row>
    <row r="140" spans="1:10" ht="15" x14ac:dyDescent="0.25">
      <c r="A140" s="7">
        <v>7040</v>
      </c>
      <c r="B140" s="8" t="s">
        <v>49</v>
      </c>
      <c r="C140" s="23"/>
      <c r="D140" s="89">
        <v>0</v>
      </c>
      <c r="G140" s="27">
        <v>-45000</v>
      </c>
      <c r="J140" s="27">
        <v>-45000</v>
      </c>
    </row>
    <row r="141" spans="1:10" ht="15" x14ac:dyDescent="0.25">
      <c r="A141" s="7">
        <v>7041</v>
      </c>
      <c r="B141" s="8" t="s">
        <v>69</v>
      </c>
      <c r="C141" s="23"/>
      <c r="D141" s="89">
        <v>0</v>
      </c>
      <c r="G141" s="27" t="s">
        <v>135</v>
      </c>
      <c r="J141" s="27" t="s">
        <v>135</v>
      </c>
    </row>
    <row r="142" spans="1:10" ht="15" x14ac:dyDescent="0.25">
      <c r="A142" s="7">
        <v>7042</v>
      </c>
      <c r="B142" s="32" t="s">
        <v>70</v>
      </c>
      <c r="C142" s="23"/>
      <c r="D142" s="89"/>
      <c r="G142" s="27">
        <v>0</v>
      </c>
      <c r="J142" s="27">
        <v>0</v>
      </c>
    </row>
    <row r="143" spans="1:10" ht="15" x14ac:dyDescent="0.25">
      <c r="A143" s="7">
        <v>7090</v>
      </c>
      <c r="B143" s="8" t="s">
        <v>78</v>
      </c>
      <c r="C143" s="23"/>
      <c r="D143" s="89">
        <v>-85208.68</v>
      </c>
      <c r="G143" s="27">
        <v>-75000</v>
      </c>
      <c r="J143" s="27">
        <v>-100000</v>
      </c>
    </row>
    <row r="144" spans="1:10" ht="15" x14ac:dyDescent="0.25">
      <c r="A144" s="7">
        <v>7210</v>
      </c>
      <c r="B144" s="8" t="s">
        <v>180</v>
      </c>
      <c r="C144" s="23"/>
      <c r="D144" s="89">
        <v>21098.05</v>
      </c>
      <c r="G144" s="27"/>
      <c r="J144" s="27"/>
    </row>
    <row r="145" spans="1:10" ht="15" x14ac:dyDescent="0.25">
      <c r="A145" s="7">
        <v>7321</v>
      </c>
      <c r="B145" s="8" t="s">
        <v>157</v>
      </c>
      <c r="C145" s="23"/>
      <c r="D145" s="89">
        <v>0</v>
      </c>
      <c r="G145" s="27">
        <v>0</v>
      </c>
      <c r="J145" s="27">
        <v>-7000</v>
      </c>
    </row>
    <row r="146" spans="1:10" ht="15" x14ac:dyDescent="0.25">
      <c r="A146" s="7">
        <v>7331</v>
      </c>
      <c r="B146" s="8" t="s">
        <v>50</v>
      </c>
      <c r="C146" s="23"/>
      <c r="D146" s="89">
        <v>-62230.25</v>
      </c>
      <c r="G146" s="27">
        <v>-40000</v>
      </c>
      <c r="J146" s="27">
        <v>-55000</v>
      </c>
    </row>
    <row r="147" spans="1:10" ht="15" x14ac:dyDescent="0.25">
      <c r="A147" s="7">
        <v>7380</v>
      </c>
      <c r="B147" s="8" t="s">
        <v>158</v>
      </c>
      <c r="C147" s="23"/>
      <c r="D147" s="89">
        <v>0</v>
      </c>
      <c r="G147" s="27">
        <v>0</v>
      </c>
      <c r="J147" s="27">
        <v>-3000</v>
      </c>
    </row>
    <row r="148" spans="1:10" ht="15" x14ac:dyDescent="0.25">
      <c r="A148" s="7">
        <v>7390</v>
      </c>
      <c r="B148" s="8" t="s">
        <v>181</v>
      </c>
      <c r="C148" s="23"/>
      <c r="D148" s="89">
        <v>-6230</v>
      </c>
      <c r="G148" s="27"/>
      <c r="J148" s="27"/>
    </row>
    <row r="149" spans="1:10" ht="15" x14ac:dyDescent="0.25">
      <c r="A149" s="7">
        <v>7410</v>
      </c>
      <c r="B149" s="8" t="s">
        <v>51</v>
      </c>
      <c r="C149" s="23"/>
      <c r="D149" s="89">
        <v>-29661</v>
      </c>
      <c r="G149" s="27">
        <v>-30000</v>
      </c>
      <c r="J149" s="27">
        <v>-30000</v>
      </c>
    </row>
    <row r="150" spans="1:10" ht="15" x14ac:dyDescent="0.25">
      <c r="A150" s="7">
        <v>7510</v>
      </c>
      <c r="B150" s="8" t="s">
        <v>52</v>
      </c>
      <c r="C150" s="23"/>
      <c r="D150" s="89">
        <v>-162028.75</v>
      </c>
      <c r="G150" s="27">
        <v>-220000</v>
      </c>
      <c r="J150" s="27">
        <v>-230000</v>
      </c>
    </row>
    <row r="151" spans="1:10" ht="15" x14ac:dyDescent="0.25">
      <c r="A151" s="7">
        <v>7519</v>
      </c>
      <c r="B151" s="8" t="s">
        <v>86</v>
      </c>
      <c r="C151" s="23"/>
      <c r="D151" s="89">
        <v>-20385.32</v>
      </c>
      <c r="G151" s="27">
        <v>-35000</v>
      </c>
      <c r="J151" s="27">
        <v>-35000</v>
      </c>
    </row>
    <row r="152" spans="1:10" ht="15" x14ac:dyDescent="0.25">
      <c r="A152" s="7">
        <v>7520</v>
      </c>
      <c r="B152" s="8" t="s">
        <v>68</v>
      </c>
      <c r="C152" s="23"/>
      <c r="D152" s="89">
        <v>-11207.76</v>
      </c>
      <c r="G152" s="27">
        <v>-10000</v>
      </c>
      <c r="J152" s="27">
        <v>-10000</v>
      </c>
    </row>
    <row r="153" spans="1:10" ht="15" x14ac:dyDescent="0.25">
      <c r="A153" s="7">
        <v>7533</v>
      </c>
      <c r="B153" s="8" t="s">
        <v>98</v>
      </c>
      <c r="C153" s="23"/>
      <c r="D153" s="89">
        <v>-7195</v>
      </c>
      <c r="G153" s="27">
        <v>-5000</v>
      </c>
      <c r="J153" s="27">
        <v>-5000</v>
      </c>
    </row>
    <row r="154" spans="1:10" ht="15" x14ac:dyDescent="0.25">
      <c r="A154" s="7">
        <v>7570</v>
      </c>
      <c r="B154" s="8" t="s">
        <v>99</v>
      </c>
      <c r="C154" s="23"/>
      <c r="D154" s="89">
        <v>0</v>
      </c>
      <c r="G154" s="27">
        <v>0</v>
      </c>
      <c r="J154" s="27">
        <v>0</v>
      </c>
    </row>
    <row r="155" spans="1:10" ht="15" x14ac:dyDescent="0.25">
      <c r="A155" s="7">
        <v>7580</v>
      </c>
      <c r="B155" s="8" t="s">
        <v>139</v>
      </c>
      <c r="C155" s="23"/>
      <c r="D155" s="89">
        <v>-654</v>
      </c>
      <c r="G155" s="27">
        <v>-1000</v>
      </c>
      <c r="J155" s="27">
        <v>-1000</v>
      </c>
    </row>
    <row r="156" spans="1:10" ht="15" x14ac:dyDescent="0.25">
      <c r="A156" s="7">
        <v>7680</v>
      </c>
      <c r="B156" s="8" t="s">
        <v>182</v>
      </c>
      <c r="C156" s="23"/>
      <c r="D156" s="89">
        <v>-2000</v>
      </c>
      <c r="G156" s="27"/>
      <c r="J156" s="27"/>
    </row>
    <row r="157" spans="1:10" ht="15" x14ac:dyDescent="0.25">
      <c r="A157" s="7">
        <v>7690</v>
      </c>
      <c r="B157" s="8" t="s">
        <v>183</v>
      </c>
      <c r="C157" s="23"/>
      <c r="D157" s="89">
        <v>-2849</v>
      </c>
      <c r="G157" s="27"/>
      <c r="J157" s="27"/>
    </row>
    <row r="158" spans="1:10" ht="15" x14ac:dyDescent="0.25">
      <c r="A158" s="7"/>
      <c r="B158" s="8"/>
      <c r="C158" s="23"/>
      <c r="D158" s="92"/>
      <c r="G158" s="28"/>
      <c r="J158" s="70"/>
    </row>
    <row r="159" spans="1:10" ht="15" x14ac:dyDescent="0.25">
      <c r="A159" s="11" t="s">
        <v>53</v>
      </c>
      <c r="B159" s="12"/>
      <c r="C159" s="33"/>
      <c r="D159" s="93">
        <f>SUM(D136:D158)</f>
        <v>-1155724.75</v>
      </c>
      <c r="G159" s="29">
        <f>SUM(G136:G158)</f>
        <v>-1391000</v>
      </c>
      <c r="J159" s="71">
        <f>SUM(J136:J158)</f>
        <v>-1476000</v>
      </c>
    </row>
    <row r="160" spans="1:10" ht="15" x14ac:dyDescent="0.25">
      <c r="A160" s="7"/>
      <c r="B160" s="8"/>
      <c r="C160" s="23"/>
      <c r="D160" s="92"/>
      <c r="G160" s="28"/>
      <c r="J160" s="70"/>
    </row>
    <row r="161" spans="1:10" ht="15" x14ac:dyDescent="0.25">
      <c r="A161" s="7">
        <v>7821</v>
      </c>
      <c r="B161" s="8" t="s">
        <v>55</v>
      </c>
      <c r="C161" s="23"/>
      <c r="D161" s="89">
        <v>-1969</v>
      </c>
      <c r="G161" s="27">
        <v>-2000</v>
      </c>
      <c r="J161" s="69">
        <v>-2000</v>
      </c>
    </row>
    <row r="162" spans="1:10" ht="15" x14ac:dyDescent="0.25">
      <c r="A162" s="7">
        <v>7830</v>
      </c>
      <c r="B162" s="8" t="s">
        <v>56</v>
      </c>
      <c r="C162" s="23"/>
      <c r="D162" s="89">
        <v>-8775</v>
      </c>
      <c r="G162" s="27">
        <v>-9000</v>
      </c>
      <c r="J162" s="69">
        <v>-9000</v>
      </c>
    </row>
    <row r="163" spans="1:10" ht="15" x14ac:dyDescent="0.25">
      <c r="A163" s="7"/>
      <c r="B163" s="8"/>
      <c r="C163" s="23"/>
      <c r="D163" s="92"/>
      <c r="G163" s="28"/>
      <c r="J163" s="70"/>
    </row>
    <row r="164" spans="1:10" ht="15" x14ac:dyDescent="0.25">
      <c r="A164" s="11" t="s">
        <v>57</v>
      </c>
      <c r="B164" s="8"/>
      <c r="C164" s="23"/>
      <c r="D164" s="93">
        <f>SUM(D161:D162)</f>
        <v>-10744</v>
      </c>
      <c r="G164" s="29">
        <f>SUM(G161:G163)</f>
        <v>-11000</v>
      </c>
      <c r="J164" s="71">
        <f>SUM(J161:J163)</f>
        <v>-11000</v>
      </c>
    </row>
    <row r="165" spans="1:10" ht="15" x14ac:dyDescent="0.25">
      <c r="A165" s="11"/>
      <c r="B165" s="8"/>
      <c r="C165" s="23"/>
      <c r="D165" s="93"/>
      <c r="G165" s="29"/>
      <c r="J165" s="71"/>
    </row>
    <row r="166" spans="1:10" x14ac:dyDescent="0.25">
      <c r="A166" s="14" t="s">
        <v>54</v>
      </c>
      <c r="B166" s="8"/>
      <c r="C166" s="23"/>
      <c r="D166" s="93">
        <f>D164+D159+D134+D102</f>
        <v>-3019165.95</v>
      </c>
      <c r="G166" s="29">
        <f>G102+G134+G159+G164</f>
        <v>-3151500</v>
      </c>
      <c r="J166" s="71">
        <f>J102+J134+J159+J164</f>
        <v>-3509000</v>
      </c>
    </row>
    <row r="167" spans="1:10" ht="15" x14ac:dyDescent="0.25">
      <c r="A167" s="11"/>
      <c r="B167" s="8"/>
      <c r="C167" s="23"/>
      <c r="D167" s="93"/>
      <c r="G167" s="29"/>
      <c r="J167" s="71"/>
    </row>
    <row r="168" spans="1:10" ht="15" x14ac:dyDescent="0.25">
      <c r="A168" s="7">
        <v>8310</v>
      </c>
      <c r="B168" s="8" t="s">
        <v>159</v>
      </c>
      <c r="C168" s="23"/>
      <c r="D168" s="89">
        <v>1097</v>
      </c>
      <c r="G168" s="27"/>
      <c r="J168" s="27"/>
    </row>
    <row r="169" spans="1:10" ht="15" x14ac:dyDescent="0.25">
      <c r="A169" s="7">
        <v>8390</v>
      </c>
      <c r="B169" s="8" t="s">
        <v>160</v>
      </c>
      <c r="C169" s="23"/>
      <c r="D169" s="89">
        <v>-800</v>
      </c>
      <c r="G169" s="27"/>
      <c r="J169" s="27"/>
    </row>
    <row r="170" spans="1:10" ht="15" x14ac:dyDescent="0.25">
      <c r="A170" s="7">
        <v>8400</v>
      </c>
      <c r="B170" s="8" t="s">
        <v>161</v>
      </c>
      <c r="C170" s="23"/>
      <c r="D170" s="89">
        <v>-10750</v>
      </c>
      <c r="G170" s="27">
        <v>-11000</v>
      </c>
      <c r="J170" s="27">
        <v>-11000</v>
      </c>
    </row>
    <row r="171" spans="1:10" ht="15" x14ac:dyDescent="0.25">
      <c r="A171" s="7">
        <v>8413</v>
      </c>
      <c r="B171" s="8" t="s">
        <v>82</v>
      </c>
      <c r="C171" s="23"/>
      <c r="D171" s="89">
        <v>0</v>
      </c>
      <c r="G171" s="27"/>
      <c r="J171" s="27"/>
    </row>
    <row r="172" spans="1:10" ht="15" x14ac:dyDescent="0.25">
      <c r="A172" s="7">
        <v>8422</v>
      </c>
      <c r="B172" s="8" t="s">
        <v>100</v>
      </c>
      <c r="C172" s="23"/>
      <c r="D172" s="89">
        <v>-7708</v>
      </c>
      <c r="G172" s="27">
        <v>-7000</v>
      </c>
      <c r="J172" s="27">
        <v>-7000</v>
      </c>
    </row>
    <row r="173" spans="1:10" ht="15" x14ac:dyDescent="0.25">
      <c r="A173" s="7">
        <v>8423</v>
      </c>
      <c r="B173" s="8" t="s">
        <v>83</v>
      </c>
      <c r="C173" s="23"/>
      <c r="D173" s="89">
        <v>-672</v>
      </c>
      <c r="G173" s="27">
        <v>0</v>
      </c>
      <c r="J173" s="27">
        <v>0</v>
      </c>
    </row>
    <row r="174" spans="1:10" ht="15" x14ac:dyDescent="0.25">
      <c r="A174" s="7"/>
      <c r="B174" s="8"/>
      <c r="C174" s="23"/>
      <c r="D174" s="94"/>
      <c r="G174" s="36"/>
      <c r="J174" s="72"/>
    </row>
    <row r="175" spans="1:10" ht="15" x14ac:dyDescent="0.25">
      <c r="A175" s="11" t="s">
        <v>84</v>
      </c>
      <c r="B175" s="8"/>
      <c r="C175" s="23"/>
      <c r="D175" s="95">
        <f>SUM(D168:D173)</f>
        <v>-18833</v>
      </c>
      <c r="G175" s="13">
        <f>SUM(G168:G174)</f>
        <v>-18000</v>
      </c>
      <c r="J175" s="73">
        <f>SUM(J168:J174)</f>
        <v>-18000</v>
      </c>
    </row>
    <row r="176" spans="1:10" ht="15" x14ac:dyDescent="0.25">
      <c r="A176" s="7"/>
      <c r="B176" s="8"/>
      <c r="C176" s="37"/>
      <c r="D176" s="92"/>
      <c r="G176" s="28"/>
      <c r="J176" s="70"/>
    </row>
    <row r="177" spans="1:10" ht="15" x14ac:dyDescent="0.25">
      <c r="A177" s="22"/>
      <c r="B177" s="23"/>
      <c r="C177" s="37"/>
      <c r="D177" s="96"/>
      <c r="G177" s="30"/>
      <c r="J177" s="74"/>
    </row>
    <row r="178" spans="1:10" ht="15" x14ac:dyDescent="0.25">
      <c r="A178" s="17"/>
      <c r="B178" s="18"/>
      <c r="C178" s="38"/>
      <c r="D178" s="97"/>
      <c r="G178" s="31"/>
      <c r="J178" s="75"/>
    </row>
    <row r="179" spans="1:10" x14ac:dyDescent="0.25">
      <c r="A179" s="19" t="s">
        <v>58</v>
      </c>
      <c r="B179" s="20"/>
      <c r="C179" s="39"/>
      <c r="D179" s="98">
        <f>D67+D166+D175</f>
        <v>58311.189999999944</v>
      </c>
      <c r="G179" s="21">
        <f>G67+G166+G175</f>
        <v>30000</v>
      </c>
      <c r="J179" s="76">
        <f>J67+J166+J175</f>
        <v>120500</v>
      </c>
    </row>
    <row r="180" spans="1:10" ht="15" x14ac:dyDescent="0.25">
      <c r="A180" s="17"/>
      <c r="B180" s="18"/>
      <c r="C180" s="38"/>
      <c r="D180" s="97"/>
      <c r="G180" s="31"/>
      <c r="J180" s="75"/>
    </row>
    <row r="181" spans="1:10" ht="15" x14ac:dyDescent="0.25">
      <c r="A181" s="22"/>
      <c r="B181" s="23"/>
      <c r="C181" s="37"/>
      <c r="D181" s="96"/>
      <c r="G181" s="30"/>
      <c r="J181" s="74"/>
    </row>
    <row r="182" spans="1:10" ht="15" x14ac:dyDescent="0.25">
      <c r="A182" s="22"/>
      <c r="B182" s="23"/>
      <c r="D182" s="43" t="s">
        <v>169</v>
      </c>
      <c r="G182" s="43" t="s">
        <v>167</v>
      </c>
      <c r="J182" s="42" t="s">
        <v>141</v>
      </c>
    </row>
    <row r="183" spans="1:10" ht="15" x14ac:dyDescent="0.25">
      <c r="A183" s="22"/>
      <c r="B183" s="23"/>
      <c r="C183" s="23"/>
      <c r="D183" s="96"/>
      <c r="G183" s="30"/>
      <c r="J183" s="74"/>
    </row>
    <row r="184" spans="1:10" x14ac:dyDescent="0.25">
      <c r="A184" s="22"/>
      <c r="B184" s="23"/>
      <c r="C184" s="23"/>
      <c r="D184" s="81"/>
      <c r="G184" s="30"/>
      <c r="J184" s="74"/>
    </row>
    <row r="185" spans="1:10" x14ac:dyDescent="0.25">
      <c r="A185" s="22"/>
      <c r="B185" s="23"/>
      <c r="C185" s="23"/>
      <c r="D185" s="81"/>
      <c r="G185" s="30"/>
      <c r="J185" s="74"/>
    </row>
  </sheetData>
  <pageMargins left="0.25" right="0.25" top="0.75" bottom="0.75" header="0.3" footer="0.3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C3318-1933-488D-BBA9-AB7CCE302701}">
  <dimension ref="A1:R29"/>
  <sheetViews>
    <sheetView zoomScaleNormal="100" workbookViewId="0">
      <selection activeCell="E18" sqref="E18"/>
    </sheetView>
  </sheetViews>
  <sheetFormatPr defaultRowHeight="15" x14ac:dyDescent="0.25"/>
  <cols>
    <col min="5" max="5" width="11.28515625" style="3" bestFit="1" customWidth="1"/>
    <col min="6" max="6" width="13.42578125" style="3" bestFit="1" customWidth="1"/>
    <col min="8" max="8" width="12.7109375" customWidth="1"/>
    <col min="9" max="9" width="2.7109375" customWidth="1"/>
    <col min="10" max="10" width="8.85546875" style="2"/>
    <col min="11" max="11" width="11.28515625" style="3" bestFit="1" customWidth="1"/>
  </cols>
  <sheetData>
    <row r="1" spans="1:14" ht="21" x14ac:dyDescent="0.35">
      <c r="A1" s="1" t="s">
        <v>89</v>
      </c>
    </row>
    <row r="3" spans="1:14" x14ac:dyDescent="0.25">
      <c r="A3" s="46" t="s">
        <v>104</v>
      </c>
      <c r="B3" s="46"/>
      <c r="C3" s="46"/>
      <c r="D3" s="46" t="s">
        <v>101</v>
      </c>
      <c r="E3" s="49" t="s">
        <v>102</v>
      </c>
      <c r="F3" s="49" t="s">
        <v>103</v>
      </c>
      <c r="G3" s="46"/>
      <c r="H3" s="46"/>
      <c r="J3" s="3" t="s">
        <v>163</v>
      </c>
      <c r="M3" t="s">
        <v>184</v>
      </c>
    </row>
    <row r="4" spans="1:14" x14ac:dyDescent="0.25">
      <c r="A4" s="46"/>
      <c r="B4" s="46"/>
      <c r="C4" s="46"/>
      <c r="D4" s="46"/>
      <c r="E4" s="49"/>
      <c r="F4" s="49"/>
      <c r="G4" s="46"/>
      <c r="H4" s="46"/>
    </row>
    <row r="5" spans="1:14" x14ac:dyDescent="0.25">
      <c r="A5" s="46" t="s">
        <v>105</v>
      </c>
      <c r="B5" s="46"/>
      <c r="C5" s="46"/>
      <c r="D5" s="46">
        <v>30</v>
      </c>
      <c r="E5" s="49">
        <v>600</v>
      </c>
      <c r="F5" s="49">
        <f>D5*E5</f>
        <v>18000</v>
      </c>
      <c r="G5" s="46"/>
      <c r="H5" s="46"/>
      <c r="J5" s="46">
        <v>30</v>
      </c>
      <c r="K5" s="49">
        <v>500</v>
      </c>
      <c r="M5" s="46">
        <v>30</v>
      </c>
      <c r="N5" s="49">
        <v>600</v>
      </c>
    </row>
    <row r="6" spans="1:14" x14ac:dyDescent="0.25">
      <c r="A6" s="46" t="s">
        <v>106</v>
      </c>
      <c r="B6" s="46"/>
      <c r="C6" s="46"/>
      <c r="D6" s="46">
        <v>30</v>
      </c>
      <c r="E6" s="49">
        <v>600</v>
      </c>
      <c r="F6" s="49">
        <f t="shared" ref="F6:F27" si="0">D6*E6</f>
        <v>18000</v>
      </c>
      <c r="G6" s="46"/>
      <c r="H6" s="46"/>
      <c r="J6" s="46">
        <v>30</v>
      </c>
      <c r="K6" s="49">
        <v>500</v>
      </c>
      <c r="M6" s="46">
        <v>30</v>
      </c>
      <c r="N6" s="49">
        <v>600</v>
      </c>
    </row>
    <row r="7" spans="1:14" x14ac:dyDescent="0.25">
      <c r="A7" s="46" t="s">
        <v>107</v>
      </c>
      <c r="B7" s="46"/>
      <c r="C7" s="46"/>
      <c r="D7" s="46">
        <v>25</v>
      </c>
      <c r="E7" s="49">
        <v>2500</v>
      </c>
      <c r="F7" s="49">
        <f>D7*E7</f>
        <v>62500</v>
      </c>
      <c r="G7" s="46"/>
      <c r="H7" s="46"/>
      <c r="J7" s="46">
        <v>20</v>
      </c>
      <c r="K7" s="49">
        <v>2200</v>
      </c>
      <c r="M7" s="46">
        <v>0</v>
      </c>
      <c r="N7" s="49">
        <v>2200</v>
      </c>
    </row>
    <row r="8" spans="1:14" x14ac:dyDescent="0.25">
      <c r="A8" s="46" t="s">
        <v>126</v>
      </c>
      <c r="B8" s="46"/>
      <c r="C8" s="46"/>
      <c r="D8" s="46">
        <v>0</v>
      </c>
      <c r="E8" s="49">
        <v>3000</v>
      </c>
      <c r="F8" s="49">
        <f t="shared" si="0"/>
        <v>0</v>
      </c>
      <c r="G8" s="46"/>
      <c r="H8" s="46"/>
      <c r="J8" s="46">
        <v>0</v>
      </c>
      <c r="K8" s="49">
        <v>2500</v>
      </c>
      <c r="M8" s="46">
        <v>20</v>
      </c>
      <c r="N8" s="49">
        <v>2700</v>
      </c>
    </row>
    <row r="9" spans="1:14" x14ac:dyDescent="0.25">
      <c r="A9" s="46" t="s">
        <v>108</v>
      </c>
      <c r="B9" s="46"/>
      <c r="C9" s="46"/>
      <c r="D9" s="46">
        <v>20</v>
      </c>
      <c r="E9" s="49">
        <v>3500</v>
      </c>
      <c r="F9" s="49">
        <f t="shared" si="0"/>
        <v>70000</v>
      </c>
      <c r="G9" s="46"/>
      <c r="H9" s="46"/>
      <c r="J9" s="46">
        <v>35</v>
      </c>
      <c r="K9" s="49">
        <v>3200</v>
      </c>
      <c r="M9" s="46">
        <v>0</v>
      </c>
      <c r="N9" s="49">
        <v>3200</v>
      </c>
    </row>
    <row r="10" spans="1:14" x14ac:dyDescent="0.25">
      <c r="A10" s="46" t="s">
        <v>127</v>
      </c>
      <c r="B10" s="46"/>
      <c r="C10" s="46"/>
      <c r="D10" s="46">
        <v>0</v>
      </c>
      <c r="E10" s="49">
        <v>4000</v>
      </c>
      <c r="F10" s="49">
        <f t="shared" si="0"/>
        <v>0</v>
      </c>
      <c r="G10" s="46"/>
      <c r="H10" s="46"/>
      <c r="J10" s="46">
        <v>0</v>
      </c>
      <c r="K10" s="49">
        <v>3500</v>
      </c>
      <c r="M10" s="46">
        <v>30</v>
      </c>
      <c r="N10" s="49">
        <v>3700</v>
      </c>
    </row>
    <row r="11" spans="1:14" x14ac:dyDescent="0.25">
      <c r="A11" s="46" t="s">
        <v>109</v>
      </c>
      <c r="B11" s="46"/>
      <c r="C11" s="46"/>
      <c r="D11" s="46">
        <v>25</v>
      </c>
      <c r="E11" s="49">
        <v>4500</v>
      </c>
      <c r="F11" s="49">
        <f t="shared" si="0"/>
        <v>112500</v>
      </c>
      <c r="G11" s="46"/>
      <c r="H11" s="46"/>
      <c r="J11" s="46">
        <v>30</v>
      </c>
      <c r="K11" s="49">
        <v>4200</v>
      </c>
      <c r="M11" s="46">
        <v>0</v>
      </c>
      <c r="N11" s="49">
        <v>4200</v>
      </c>
    </row>
    <row r="12" spans="1:14" x14ac:dyDescent="0.25">
      <c r="A12" s="46" t="s">
        <v>164</v>
      </c>
      <c r="B12" s="46"/>
      <c r="C12" s="46"/>
      <c r="D12" s="46">
        <v>25</v>
      </c>
      <c r="E12" s="49">
        <v>5000</v>
      </c>
      <c r="F12" s="49">
        <f t="shared" si="0"/>
        <v>125000</v>
      </c>
      <c r="G12" s="46"/>
      <c r="H12" s="46"/>
      <c r="J12" s="46"/>
      <c r="K12" s="49"/>
      <c r="M12" s="46">
        <v>28</v>
      </c>
      <c r="N12" s="49">
        <v>4700</v>
      </c>
    </row>
    <row r="13" spans="1:14" x14ac:dyDescent="0.25">
      <c r="A13" s="46" t="s">
        <v>140</v>
      </c>
      <c r="B13" s="46"/>
      <c r="C13" s="46"/>
      <c r="D13" s="46">
        <v>0</v>
      </c>
      <c r="E13" s="49">
        <v>2500</v>
      </c>
      <c r="F13" s="49">
        <f t="shared" si="0"/>
        <v>0</v>
      </c>
      <c r="G13" s="46"/>
      <c r="H13" s="46"/>
      <c r="J13" s="46">
        <v>12</v>
      </c>
      <c r="K13" s="49">
        <v>1700</v>
      </c>
      <c r="M13" s="46">
        <v>12</v>
      </c>
      <c r="N13" s="49">
        <v>2500</v>
      </c>
    </row>
    <row r="14" spans="1:14" x14ac:dyDescent="0.25">
      <c r="A14" s="46" t="s">
        <v>110</v>
      </c>
      <c r="B14" s="46"/>
      <c r="C14" s="46"/>
      <c r="D14" s="46">
        <v>0</v>
      </c>
      <c r="E14" s="49">
        <v>3000</v>
      </c>
      <c r="F14" s="49">
        <f t="shared" si="0"/>
        <v>0</v>
      </c>
      <c r="G14" s="46"/>
      <c r="H14" s="46"/>
      <c r="J14" s="46">
        <v>10</v>
      </c>
      <c r="K14" s="49">
        <v>3000</v>
      </c>
      <c r="M14" s="46">
        <v>0</v>
      </c>
      <c r="N14" s="49">
        <v>3000</v>
      </c>
    </row>
    <row r="15" spans="1:14" x14ac:dyDescent="0.25">
      <c r="A15" s="46" t="s">
        <v>111</v>
      </c>
      <c r="B15" s="46"/>
      <c r="C15" s="46"/>
      <c r="D15" s="46">
        <v>18</v>
      </c>
      <c r="E15" s="49">
        <v>5000</v>
      </c>
      <c r="F15" s="49">
        <f t="shared" si="0"/>
        <v>90000</v>
      </c>
      <c r="G15" s="46"/>
      <c r="H15" s="46"/>
      <c r="J15" s="46">
        <v>20</v>
      </c>
      <c r="K15" s="49">
        <v>4000</v>
      </c>
      <c r="M15" s="46">
        <v>20</v>
      </c>
      <c r="N15" s="49">
        <v>4000</v>
      </c>
    </row>
    <row r="16" spans="1:14" x14ac:dyDescent="0.25">
      <c r="A16" s="46" t="s">
        <v>112</v>
      </c>
      <c r="B16" s="46"/>
      <c r="C16" s="46"/>
      <c r="D16" s="46">
        <v>15</v>
      </c>
      <c r="E16" s="49">
        <v>2500</v>
      </c>
      <c r="F16" s="49">
        <f t="shared" si="0"/>
        <v>37500</v>
      </c>
      <c r="G16" s="46"/>
      <c r="H16" s="46"/>
      <c r="J16" s="46">
        <v>15</v>
      </c>
      <c r="K16" s="49">
        <v>2000</v>
      </c>
      <c r="M16" s="46">
        <v>25</v>
      </c>
      <c r="N16" s="49">
        <v>2500</v>
      </c>
    </row>
    <row r="17" spans="1:18" x14ac:dyDescent="0.25">
      <c r="A17" s="46" t="s">
        <v>115</v>
      </c>
      <c r="B17" s="46"/>
      <c r="C17" s="46"/>
      <c r="D17" s="46">
        <v>20</v>
      </c>
      <c r="E17" s="49">
        <v>4000</v>
      </c>
      <c r="F17" s="49">
        <f t="shared" si="0"/>
        <v>80000</v>
      </c>
      <c r="G17" s="46"/>
      <c r="H17" s="49">
        <f>SUM(F5:F17)</f>
        <v>613500</v>
      </c>
      <c r="J17" s="46">
        <v>10</v>
      </c>
      <c r="K17" s="49">
        <v>3000</v>
      </c>
      <c r="M17" s="46"/>
      <c r="N17" s="49">
        <v>3000</v>
      </c>
    </row>
    <row r="18" spans="1:18" ht="15.75" thickBot="1" x14ac:dyDescent="0.3">
      <c r="E18" s="99"/>
      <c r="F18" s="99"/>
      <c r="H18" s="99"/>
      <c r="J18"/>
      <c r="K18" s="99"/>
      <c r="N18" s="99"/>
    </row>
    <row r="19" spans="1:18" ht="15.75" thickBot="1" x14ac:dyDescent="0.3">
      <c r="N19" s="58">
        <v>25200</v>
      </c>
      <c r="O19" s="59">
        <v>1.34</v>
      </c>
      <c r="P19" s="60">
        <f>N19*O19</f>
        <v>33768</v>
      </c>
    </row>
    <row r="21" spans="1:18" ht="21" x14ac:dyDescent="0.35">
      <c r="A21" s="1" t="s">
        <v>131</v>
      </c>
    </row>
    <row r="22" spans="1:18" x14ac:dyDescent="0.25">
      <c r="F22" s="3">
        <f t="shared" si="0"/>
        <v>0</v>
      </c>
    </row>
    <row r="23" spans="1:18" x14ac:dyDescent="0.25">
      <c r="A23" s="47" t="s">
        <v>113</v>
      </c>
      <c r="B23" s="47" t="s">
        <v>130</v>
      </c>
      <c r="C23" s="47"/>
      <c r="D23" s="47">
        <v>15</v>
      </c>
      <c r="E23" s="48">
        <v>1000</v>
      </c>
      <c r="F23" s="48">
        <f t="shared" si="0"/>
        <v>15000</v>
      </c>
      <c r="G23" s="47"/>
      <c r="H23" s="47"/>
      <c r="J23" s="2">
        <v>15</v>
      </c>
      <c r="K23" s="3">
        <v>1000</v>
      </c>
    </row>
    <row r="24" spans="1:18" x14ac:dyDescent="0.25">
      <c r="A24" s="47" t="s">
        <v>113</v>
      </c>
      <c r="B24" s="47" t="s">
        <v>128</v>
      </c>
      <c r="C24" s="47" t="s">
        <v>129</v>
      </c>
      <c r="D24" s="47">
        <v>15</v>
      </c>
      <c r="E24" s="48">
        <v>3000</v>
      </c>
      <c r="F24" s="48">
        <f t="shared" si="0"/>
        <v>45000</v>
      </c>
      <c r="G24" s="47"/>
      <c r="H24" s="47"/>
      <c r="J24" s="2">
        <v>5</v>
      </c>
      <c r="K24" s="3">
        <v>2400</v>
      </c>
    </row>
    <row r="25" spans="1:18" x14ac:dyDescent="0.25">
      <c r="A25" s="47" t="s">
        <v>113</v>
      </c>
      <c r="B25" s="47"/>
      <c r="C25" s="47"/>
      <c r="D25" s="47">
        <v>0</v>
      </c>
      <c r="E25" s="48">
        <v>3000</v>
      </c>
      <c r="F25" s="48">
        <f t="shared" si="0"/>
        <v>0</v>
      </c>
      <c r="G25" s="47"/>
      <c r="H25" s="47"/>
      <c r="J25" s="2">
        <v>5</v>
      </c>
      <c r="K25" s="3">
        <v>2400</v>
      </c>
      <c r="M25" s="50">
        <v>1200</v>
      </c>
      <c r="N25" s="51">
        <v>15</v>
      </c>
      <c r="O25" s="51">
        <f>M25*N25</f>
        <v>18000</v>
      </c>
      <c r="P25" s="51" t="s">
        <v>134</v>
      </c>
      <c r="Q25" s="52">
        <v>1000</v>
      </c>
      <c r="R25">
        <v>1200</v>
      </c>
    </row>
    <row r="26" spans="1:18" x14ac:dyDescent="0.25">
      <c r="A26" s="47" t="s">
        <v>113</v>
      </c>
      <c r="B26" s="47"/>
      <c r="C26" s="47"/>
      <c r="D26" s="47">
        <v>0</v>
      </c>
      <c r="E26" s="48">
        <v>3500</v>
      </c>
      <c r="F26" s="48">
        <f t="shared" si="0"/>
        <v>0</v>
      </c>
      <c r="G26" s="47"/>
      <c r="H26" s="47"/>
      <c r="J26" s="2">
        <v>5</v>
      </c>
      <c r="K26" s="3">
        <v>3000</v>
      </c>
      <c r="M26" s="53">
        <v>2500</v>
      </c>
      <c r="N26">
        <v>11</v>
      </c>
      <c r="O26">
        <f t="shared" ref="O26:O27" si="1">M26*N26</f>
        <v>27500</v>
      </c>
      <c r="P26" t="s">
        <v>114</v>
      </c>
      <c r="Q26" s="54"/>
      <c r="R26">
        <v>2100</v>
      </c>
    </row>
    <row r="27" spans="1:18" x14ac:dyDescent="0.25">
      <c r="A27" s="47" t="s">
        <v>113</v>
      </c>
      <c r="B27" s="47" t="s">
        <v>114</v>
      </c>
      <c r="C27" s="47" t="s">
        <v>129</v>
      </c>
      <c r="D27" s="47">
        <v>8</v>
      </c>
      <c r="E27" s="48">
        <v>4200</v>
      </c>
      <c r="F27" s="48">
        <f t="shared" si="0"/>
        <v>33600</v>
      </c>
      <c r="G27" s="47"/>
      <c r="H27" s="48">
        <f>SUM(F23:F27)</f>
        <v>93600</v>
      </c>
      <c r="J27" s="2">
        <v>5</v>
      </c>
      <c r="K27" s="3">
        <v>4200</v>
      </c>
      <c r="M27" s="53">
        <v>4000</v>
      </c>
      <c r="N27">
        <v>7</v>
      </c>
      <c r="O27">
        <f t="shared" si="1"/>
        <v>28000</v>
      </c>
      <c r="P27" t="s">
        <v>133</v>
      </c>
      <c r="Q27" s="54">
        <v>3500</v>
      </c>
      <c r="R27">
        <v>3700</v>
      </c>
    </row>
    <row r="28" spans="1:18" x14ac:dyDescent="0.25">
      <c r="G28" t="s">
        <v>132</v>
      </c>
      <c r="H28" s="3">
        <v>100000</v>
      </c>
      <c r="M28" s="53"/>
      <c r="Q28" s="54"/>
    </row>
    <row r="29" spans="1:18" x14ac:dyDescent="0.25">
      <c r="M29" s="55"/>
      <c r="N29" s="56">
        <f>SUM(N25:N28)</f>
        <v>33</v>
      </c>
      <c r="O29" s="56">
        <f>SUM(O25:O28)</f>
        <v>73500</v>
      </c>
      <c r="P29" s="56"/>
      <c r="Q29" s="5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e114308-14ec-4d77-b610-490324fa1844}" enabled="0" method="" siteId="{2e114308-14ec-4d77-b610-490324fa18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Svenska Kulturpärlor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Sundsgård</dc:creator>
  <cp:lastModifiedBy>Amanda Dahnell</cp:lastModifiedBy>
  <cp:lastPrinted>2026-06-06T09:15:46Z</cp:lastPrinted>
  <dcterms:created xsi:type="dcterms:W3CDTF">2017-05-16T19:26:24Z</dcterms:created>
  <dcterms:modified xsi:type="dcterms:W3CDTF">2026-06-06T09:15:57Z</dcterms:modified>
</cp:coreProperties>
</file>