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d00a349b34897b1/Handboll/F-grupp/Newbody26/"/>
    </mc:Choice>
  </mc:AlternateContent>
  <xr:revisionPtr revIDLastSave="4" documentId="13_ncr:1_{4BB0AF65-E965-544F-B917-2C72C96DA59B}" xr6:coauthVersionLast="47" xr6:coauthVersionMax="47" xr10:uidLastSave="{9CB87352-F47C-4BFB-8350-B2AFC69B2D49}"/>
  <workbookProtection workbookPassword="ECF1" lockStructure="1"/>
  <bookViews>
    <workbookView xWindow="-108" yWindow="-108" windowWidth="23256" windowHeight="12456" xr2:uid="{00000000-000D-0000-FFFF-FFFF00000000}"/>
  </bookViews>
  <sheets>
    <sheet name="Lagkass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37" i="1"/>
  <c r="C37" i="1" s="1"/>
  <c r="D37" i="1" s="1"/>
  <c r="E37" i="1" s="1"/>
  <c r="B36" i="1"/>
  <c r="C36" i="1" s="1"/>
  <c r="D36" i="1" s="1"/>
  <c r="E36" i="1" s="1"/>
  <c r="B35" i="1"/>
  <c r="C35" i="1" s="1"/>
  <c r="D35" i="1" s="1"/>
  <c r="E35" i="1" s="1"/>
  <c r="B34" i="1"/>
  <c r="C34" i="1" s="1"/>
  <c r="D34" i="1" s="1"/>
  <c r="E34" i="1" s="1"/>
  <c r="B33" i="1"/>
  <c r="C33" i="1" s="1"/>
  <c r="D33" i="1" s="1"/>
  <c r="E33" i="1" s="1"/>
  <c r="B13" i="1"/>
  <c r="B10" i="1"/>
  <c r="B11" i="1" l="1"/>
  <c r="B16" i="1"/>
  <c r="B12" i="1" l="1"/>
  <c r="B14" i="1"/>
  <c r="B15" i="1" l="1"/>
  <c r="B17" i="1" s="1"/>
</calcChain>
</file>

<file path=xl/sharedStrings.xml><?xml version="1.0" encoding="utf-8"?>
<sst xmlns="http://schemas.openxmlformats.org/spreadsheetml/2006/main" count="37" uniqueCount="33">
  <si>
    <t>GUIF × NEWBODY – Lagkassan</t>
  </si>
  <si>
    <t>Retroaktiv fördelning av förtjänsten. Snittförtjänst: 47 kr per paket.</t>
  </si>
  <si>
    <t>Fyll i de två gula fälten. Antalet säljare fastställs före säljstart.</t>
  </si>
  <si>
    <t>Antal spelare/säljare</t>
  </si>
  <si>
    <t>Sålda paket totalt för laget</t>
  </si>
  <si>
    <t>Snittförtjänst per paket (kr)</t>
  </si>
  <si>
    <t>BERÄKNING</t>
  </si>
  <si>
    <t>Lagets andel</t>
  </si>
  <si>
    <t>GUIF:s andel</t>
  </si>
  <si>
    <t>Total förtjänst (kr)</t>
  </si>
  <si>
    <t>Till lagkassan (kr)</t>
  </si>
  <si>
    <t>Till GUIF (kr)</t>
  </si>
  <si>
    <t>Paket kvar till nästa nivå</t>
  </si>
  <si>
    <t>Kontroll: fördelat minus total (kr)</t>
  </si>
  <si>
    <t>NIVÅER</t>
  </si>
  <si>
    <t>Snitt paket per säljare</t>
  </si>
  <si>
    <t>Från snitt</t>
  </si>
  <si>
    <t>Under 10</t>
  </si>
  <si>
    <t>10 till under 15</t>
  </si>
  <si>
    <t>15 till under 21</t>
  </si>
  <si>
    <t>21 eller fler</t>
  </si>
  <si>
    <t>Hela förtjänsten fördelas enligt uppnådd nivå, även tidigare sålda paket.</t>
  </si>
  <si>
    <t>Snittet avrundas inte vid val av nivå. Noll paket ger noll kronor.</t>
  </si>
  <si>
    <t>15 paket tillhör 65 %-nivån. 21 paket tillhör 70 %-nivån.</t>
  </si>
  <si>
    <t>47 kr är en antagen snittförtjänst, inte försäljningspriset.</t>
  </si>
  <si>
    <t>EXEMPEL – 20 SÄLJARE</t>
  </si>
  <si>
    <t>Sålda paket</t>
  </si>
  <si>
    <t>Snitt per säljare</t>
  </si>
  <si>
    <t>Lagkassan (kr)</t>
  </si>
  <si>
    <t>GUIF (kr)</t>
  </si>
  <si>
    <t>← ÄNDRA HÄR</t>
  </si>
  <si>
    <t>Snitt antal paket per säljare – avgör lagets nivå</t>
  </si>
  <si>
    <t>Totalt sålda paket ÷ antal säljare. Snittet bestämmer lagets procentandel enligt nivåtabellen.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</si>
</sst>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color rgb="FF222222"/>
      <name val="Arial"/>
      <family val="2"/>
    </font>
    <font>
      <b/>
      <sz val="16"/>
      <color rgb="FF222222"/>
      <name val="Arial"/>
      <family val="2"/>
    </font>
    <font>
      <b/>
      <sz val="11"/>
      <color rgb="FFFFFFFF"/>
      <name val="Arial"/>
      <family val="2"/>
    </font>
    <font>
      <b/>
      <sz val="11"/>
      <color rgb="FF166534"/>
      <name val="Arial"/>
      <family val="2"/>
    </font>
    <font>
      <sz val="10"/>
      <color rgb="FF444444"/>
      <name val="Arial"/>
      <family val="2"/>
    </font>
    <font>
      <b/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B91C1C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9" fontId="1" fillId="0" borderId="0" xfId="0" applyNumberFormat="1" applyFont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3" fillId="3" borderId="0" xfId="0" applyFont="1" applyFill="1"/>
    <xf numFmtId="0" fontId="6" fillId="4" borderId="0" xfId="0" applyFont="1" applyFill="1" applyAlignment="1">
      <alignment wrapText="1"/>
    </xf>
    <xf numFmtId="2" fontId="6" fillId="4" borderId="0" xfId="0" applyNumberFormat="1" applyFont="1" applyFill="1"/>
    <xf numFmtId="1" fontId="1" fillId="2" borderId="0" xfId="0" applyNumberFormat="1" applyFont="1" applyFill="1" applyProtection="1">
      <protection locked="0"/>
    </xf>
    <xf numFmtId="0" fontId="1" fillId="0" borderId="0" xfId="0" applyFont="1" applyAlignment="1">
      <alignment wrapText="1"/>
    </xf>
    <xf numFmtId="0" fontId="5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abSelected="1" workbookViewId="0">
      <selection activeCell="B5" sqref="B5"/>
    </sheetView>
  </sheetViews>
  <sheetFormatPr defaultColWidth="8.796875" defaultRowHeight="13.8"/>
  <cols>
    <col min="1" max="1" width="49" customWidth="1"/>
    <col min="2" max="2" width="27" customWidth="1"/>
    <col min="3" max="5" width="20" customWidth="1"/>
  </cols>
  <sheetData>
    <row r="1" spans="1:5" ht="24" customHeight="1">
      <c r="A1" s="2" t="s">
        <v>0</v>
      </c>
      <c r="B1" s="1"/>
      <c r="C1" s="1"/>
      <c r="D1" s="1"/>
      <c r="E1" s="1"/>
    </row>
    <row r="2" spans="1:5" ht="24" customHeight="1">
      <c r="A2" s="12" t="s">
        <v>1</v>
      </c>
      <c r="B2" s="12"/>
      <c r="C2" s="12"/>
      <c r="D2" s="12"/>
      <c r="E2" s="12"/>
    </row>
    <row r="3" spans="1:5" ht="24" customHeight="1">
      <c r="A3" s="12" t="s">
        <v>2</v>
      </c>
      <c r="B3" s="12"/>
      <c r="C3" s="12"/>
      <c r="D3" s="12"/>
      <c r="E3" s="12"/>
    </row>
    <row r="4" spans="1:5" ht="24" customHeight="1">
      <c r="A4" s="1"/>
      <c r="B4" s="1"/>
      <c r="C4" s="1"/>
      <c r="D4" s="1"/>
      <c r="E4" s="1"/>
    </row>
    <row r="5" spans="1:5" ht="24" customHeight="1">
      <c r="A5" s="1" t="s">
        <v>3</v>
      </c>
      <c r="B5" s="11">
        <v>47</v>
      </c>
      <c r="C5" s="1" t="s">
        <v>30</v>
      </c>
      <c r="D5" s="1"/>
      <c r="E5" s="1"/>
    </row>
    <row r="6" spans="1:5" ht="24" customHeight="1">
      <c r="A6" s="1" t="s">
        <v>4</v>
      </c>
      <c r="B6" s="11">
        <f>20*47</f>
        <v>940</v>
      </c>
      <c r="C6" s="1" t="s">
        <v>30</v>
      </c>
      <c r="D6" s="1"/>
      <c r="E6" s="1"/>
    </row>
    <row r="7" spans="1:5" ht="24" customHeight="1">
      <c r="A7" s="1" t="s">
        <v>5</v>
      </c>
      <c r="B7" s="1">
        <v>47</v>
      </c>
      <c r="C7" s="1"/>
      <c r="D7" s="1"/>
      <c r="E7" s="1"/>
    </row>
    <row r="8" spans="1:5" ht="24" customHeight="1">
      <c r="A8" s="1"/>
      <c r="B8" s="1"/>
      <c r="C8" s="1"/>
      <c r="D8" s="1"/>
      <c r="E8" s="1"/>
    </row>
    <row r="9" spans="1:5" ht="24" customHeight="1">
      <c r="A9" s="8" t="s">
        <v>6</v>
      </c>
      <c r="B9" s="8"/>
      <c r="C9" s="8"/>
      <c r="D9" s="8"/>
      <c r="E9" s="8"/>
    </row>
    <row r="10" spans="1:5" ht="42" customHeight="1">
      <c r="A10" s="9" t="s">
        <v>31</v>
      </c>
      <c r="B10" s="10">
        <f>IF(AND(ISNUMBER(B5),B5&gt;0,MOD(B5,1)=0,ISNUMBER(B6),B6&gt;=0,MOD(B6,1)=0),B6/B5,"Kontrollera inmatning")</f>
        <v>20</v>
      </c>
      <c r="C10" s="13" t="s">
        <v>32</v>
      </c>
      <c r="D10" s="13"/>
      <c r="E10" s="13"/>
    </row>
    <row r="11" spans="1:5" ht="24" customHeight="1">
      <c r="A11" s="1" t="s">
        <v>7</v>
      </c>
      <c r="B11" s="4">
        <f>IF(AND(ISNUMBER(B5),B5&gt;0,MOD(B5,1)=0,ISNUMBER(B6),B6&gt;=0,MOD(B6,1)=0),IF(B10&lt;$D$22,$B$21,IF(B10&lt;$D$23,$B$22,IF(B10&lt;$D$24,$B$23,$B$24))),"Kontrollera inmatning")</f>
        <v>0.65</v>
      </c>
      <c r="C11" s="1"/>
      <c r="D11" s="1"/>
      <c r="E11" s="1"/>
    </row>
    <row r="12" spans="1:5" ht="24" customHeight="1">
      <c r="A12" s="1" t="s">
        <v>8</v>
      </c>
      <c r="B12" s="4">
        <f>IF(AND(ISNUMBER(B5),B5&gt;0,MOD(B5,1)=0,ISNUMBER(B6),B6&gt;=0,MOD(B6,1)=0),1-B11,"Kontrollera inmatning")</f>
        <v>0.35</v>
      </c>
      <c r="C12" s="1"/>
      <c r="D12" s="1"/>
      <c r="E12" s="1"/>
    </row>
    <row r="13" spans="1:5" ht="24" customHeight="1">
      <c r="A13" s="1" t="s">
        <v>9</v>
      </c>
      <c r="B13" s="5">
        <f>IF(AND(ISNUMBER(B5),B5&gt;0,MOD(B5,1)=0,ISNUMBER(B6),B6&gt;=0,MOD(B6,1)=0),B6*B7,"Kontrollera inmatning")</f>
        <v>44180</v>
      </c>
      <c r="C13" s="1"/>
      <c r="D13" s="1"/>
      <c r="E13" s="1"/>
    </row>
    <row r="14" spans="1:5" ht="24" customHeight="1">
      <c r="A14" s="6" t="s">
        <v>10</v>
      </c>
      <c r="B14" s="7">
        <f>IF(AND(ISNUMBER(B5),B5&gt;0,MOD(B5,1)=0,ISNUMBER(B6),B6&gt;=0,MOD(B6,1)=0),B13*B11,"Kontrollera inmatning")</f>
        <v>28717</v>
      </c>
      <c r="C14" s="1"/>
      <c r="D14" s="1"/>
      <c r="E14" s="1"/>
    </row>
    <row r="15" spans="1:5" ht="24" customHeight="1">
      <c r="A15" s="1" t="s">
        <v>11</v>
      </c>
      <c r="B15" s="5">
        <f>IF(AND(ISNUMBER(B5),B5&gt;0,MOD(B5,1)=0,ISNUMBER(B6),B6&gt;=0,MOD(B6,1)=0),B13-B14,"Kontrollera inmatning")</f>
        <v>15463</v>
      </c>
      <c r="C15" s="1"/>
      <c r="D15" s="1"/>
      <c r="E15" s="1"/>
    </row>
    <row r="16" spans="1:5" ht="24" customHeight="1">
      <c r="A16" s="1" t="s">
        <v>12</v>
      </c>
      <c r="B16" s="1">
        <f>IF(AND(ISNUMBER(B5),B5&gt;0,MOD(B5,1)=0,ISNUMBER(B6),B6&gt;=0,MOD(B6,1)=0),IF(B10&lt;$D$22,MAX(0,ROUNDUP($D$22*B5,0)-B6),IF(B10&lt;$D$23,MAX(0,ROUNDUP($D$23*B5,0)-B6),IF(B10&lt;$D$24,MAX(0,ROUNDUP($D$24*B5,0)-B6),"Högsta nivån uppnådd"))),"Kontrollera inmatning")</f>
        <v>47</v>
      </c>
      <c r="C16" s="1"/>
      <c r="D16" s="1"/>
      <c r="E16" s="1"/>
    </row>
    <row r="17" spans="1:5" ht="24" customHeight="1">
      <c r="A17" s="1" t="s">
        <v>13</v>
      </c>
      <c r="B17" s="3">
        <f>IF(AND(ISNUMBER(B5),B5&gt;0,MOD(B5,1)=0,ISNUMBER(B6),B6&gt;=0,MOD(B6,1)=0),B14+B15-B13,"Kontrollera inmatning")</f>
        <v>0</v>
      </c>
      <c r="C17" s="1"/>
      <c r="D17" s="1"/>
      <c r="E17" s="1"/>
    </row>
    <row r="18" spans="1:5" ht="24" customHeight="1">
      <c r="A18" s="1"/>
      <c r="B18" s="1"/>
      <c r="C18" s="1"/>
      <c r="D18" s="1"/>
      <c r="E18" s="1"/>
    </row>
    <row r="19" spans="1:5" ht="24" customHeight="1">
      <c r="A19" s="8" t="s">
        <v>14</v>
      </c>
      <c r="B19" s="8"/>
      <c r="C19" s="8"/>
      <c r="D19" s="8"/>
      <c r="E19" s="8"/>
    </row>
    <row r="20" spans="1:5" ht="24" customHeight="1">
      <c r="A20" s="8" t="s">
        <v>15</v>
      </c>
      <c r="B20" s="8" t="s">
        <v>7</v>
      </c>
      <c r="C20" s="8" t="s">
        <v>8</v>
      </c>
      <c r="D20" s="8" t="s">
        <v>16</v>
      </c>
      <c r="E20" s="8"/>
    </row>
    <row r="21" spans="1:5" ht="24" customHeight="1">
      <c r="A21" s="1" t="s">
        <v>17</v>
      </c>
      <c r="B21" s="4">
        <v>0.5</v>
      </c>
      <c r="C21" s="4">
        <v>0.5</v>
      </c>
      <c r="D21" s="1">
        <v>0</v>
      </c>
      <c r="E21" s="1"/>
    </row>
    <row r="22" spans="1:5" ht="24" customHeight="1">
      <c r="A22" s="1" t="s">
        <v>18</v>
      </c>
      <c r="B22" s="4">
        <v>0.55000000000000004</v>
      </c>
      <c r="C22" s="4">
        <v>0.45</v>
      </c>
      <c r="D22" s="1">
        <v>10</v>
      </c>
      <c r="E22" s="1"/>
    </row>
    <row r="23" spans="1:5" ht="24" customHeight="1">
      <c r="A23" s="1" t="s">
        <v>19</v>
      </c>
      <c r="B23" s="4">
        <v>0.65</v>
      </c>
      <c r="C23" s="4">
        <v>0.35</v>
      </c>
      <c r="D23" s="1">
        <v>15</v>
      </c>
      <c r="E23" s="1"/>
    </row>
    <row r="24" spans="1:5" ht="24" customHeight="1">
      <c r="A24" s="1" t="s">
        <v>20</v>
      </c>
      <c r="B24" s="4">
        <v>0.7</v>
      </c>
      <c r="C24" s="4">
        <v>0.3</v>
      </c>
      <c r="D24" s="1">
        <v>21</v>
      </c>
      <c r="E24" s="1"/>
    </row>
    <row r="25" spans="1:5" ht="24" customHeight="1">
      <c r="A25" s="1"/>
      <c r="B25" s="1"/>
      <c r="C25" s="1"/>
      <c r="D25" s="1"/>
      <c r="E25" s="1"/>
    </row>
    <row r="26" spans="1:5" ht="24" customHeight="1">
      <c r="A26" s="12" t="s">
        <v>21</v>
      </c>
      <c r="B26" s="12"/>
      <c r="C26" s="12"/>
      <c r="D26" s="12"/>
      <c r="E26" s="12"/>
    </row>
    <row r="27" spans="1:5" ht="24" customHeight="1">
      <c r="A27" s="12" t="s">
        <v>22</v>
      </c>
      <c r="B27" s="12"/>
      <c r="C27" s="12"/>
      <c r="D27" s="12"/>
      <c r="E27" s="12"/>
    </row>
    <row r="28" spans="1:5" ht="24" customHeight="1">
      <c r="A28" s="12" t="s">
        <v>23</v>
      </c>
      <c r="B28" s="12"/>
      <c r="C28" s="12"/>
      <c r="D28" s="12"/>
      <c r="E28" s="12"/>
    </row>
    <row r="29" spans="1:5" ht="24" customHeight="1">
      <c r="A29" s="12" t="s">
        <v>24</v>
      </c>
      <c r="B29" s="12"/>
      <c r="C29" s="12"/>
      <c r="D29" s="12"/>
      <c r="E29" s="12"/>
    </row>
    <row r="30" spans="1:5" ht="24" customHeight="1">
      <c r="A30" s="1"/>
      <c r="B30" s="1"/>
      <c r="C30" s="1"/>
      <c r="D30" s="1"/>
      <c r="E30" s="1"/>
    </row>
    <row r="31" spans="1:5" ht="24" customHeight="1">
      <c r="A31" s="8" t="s">
        <v>25</v>
      </c>
      <c r="B31" s="8"/>
      <c r="C31" s="8"/>
      <c r="D31" s="8"/>
      <c r="E31" s="8"/>
    </row>
    <row r="32" spans="1:5" ht="24" customHeight="1">
      <c r="A32" s="8" t="s">
        <v>26</v>
      </c>
      <c r="B32" s="8" t="s">
        <v>27</v>
      </c>
      <c r="C32" s="8" t="s">
        <v>7</v>
      </c>
      <c r="D32" s="8" t="s">
        <v>28</v>
      </c>
      <c r="E32" s="8" t="s">
        <v>29</v>
      </c>
    </row>
    <row r="33" spans="1:5" ht="24" customHeight="1">
      <c r="A33" s="1">
        <v>180</v>
      </c>
      <c r="B33" s="3">
        <f>A33/20</f>
        <v>9</v>
      </c>
      <c r="C33" s="4">
        <f>IF(B33&lt;$D$22,$B$21,IF(B33&lt;$D$23,$B$22,IF(B33&lt;$D$24,$B$23,$B$24)))</f>
        <v>0.5</v>
      </c>
      <c r="D33" s="5">
        <f>A33*$B$7*C33</f>
        <v>4230</v>
      </c>
      <c r="E33" s="5">
        <f>A33*$B$7-D33</f>
        <v>4230</v>
      </c>
    </row>
    <row r="34" spans="1:5" ht="24" customHeight="1">
      <c r="A34" s="1">
        <v>200</v>
      </c>
      <c r="B34" s="3">
        <f>A34/20</f>
        <v>10</v>
      </c>
      <c r="C34" s="4">
        <f>IF(B34&lt;$D$22,$B$21,IF(B34&lt;$D$23,$B$22,IF(B34&lt;$D$24,$B$23,$B$24)))</f>
        <v>0.55000000000000004</v>
      </c>
      <c r="D34" s="5">
        <f>A34*$B$7*C34</f>
        <v>5170</v>
      </c>
      <c r="E34" s="5">
        <f>A34*$B$7-D34</f>
        <v>4230</v>
      </c>
    </row>
    <row r="35" spans="1:5" ht="24" customHeight="1">
      <c r="A35" s="1">
        <v>300</v>
      </c>
      <c r="B35" s="3">
        <f>A35/20</f>
        <v>15</v>
      </c>
      <c r="C35" s="4">
        <f>IF(B35&lt;$D$22,$B$21,IF(B35&lt;$D$23,$B$22,IF(B35&lt;$D$24,$B$23,$B$24)))</f>
        <v>0.65</v>
      </c>
      <c r="D35" s="5">
        <f>A35*$B$7*C35</f>
        <v>9165</v>
      </c>
      <c r="E35" s="5">
        <f>A35*$B$7-D35</f>
        <v>4935</v>
      </c>
    </row>
    <row r="36" spans="1:5" ht="24" customHeight="1">
      <c r="A36" s="1">
        <v>400</v>
      </c>
      <c r="B36" s="3">
        <f>A36/20</f>
        <v>20</v>
      </c>
      <c r="C36" s="4">
        <f>IF(B36&lt;$D$22,$B$21,IF(B36&lt;$D$23,$B$22,IF(B36&lt;$D$24,$B$23,$B$24)))</f>
        <v>0.65</v>
      </c>
      <c r="D36" s="5">
        <f>A36*$B$7*C36</f>
        <v>12220</v>
      </c>
      <c r="E36" s="5">
        <f>A36*$B$7-D36</f>
        <v>6580</v>
      </c>
    </row>
    <row r="37" spans="1:5" ht="24" customHeight="1">
      <c r="A37" s="1">
        <v>420</v>
      </c>
      <c r="B37" s="3">
        <f>A37/20</f>
        <v>21</v>
      </c>
      <c r="C37" s="4">
        <f>IF(B37&lt;$D$22,$B$21,IF(B37&lt;$D$23,$B$22,IF(B37&lt;$D$24,$B$23,$B$24)))</f>
        <v>0.7</v>
      </c>
      <c r="D37" s="5">
        <f>A37*$B$7*C37</f>
        <v>13818</v>
      </c>
      <c r="E37" s="5">
        <f>A37*$B$7-D37</f>
        <v>5922</v>
      </c>
    </row>
  </sheetData>
  <sheetProtection password="ECF1" sheet="1" objects="1" scenarios="1" selectLockedCells="1"/>
  <mergeCells count="7">
    <mergeCell ref="A29:E29"/>
    <mergeCell ref="A2:E2"/>
    <mergeCell ref="A3:E3"/>
    <mergeCell ref="A26:E26"/>
    <mergeCell ref="A27:E27"/>
    <mergeCell ref="A28:E28"/>
    <mergeCell ref="C10:E10"/>
  </mergeCells>
  <dataValidations count="2">
    <dataValidation type="whole" operator="greaterThan" sqref="B5" xr:uid="{00000000-0002-0000-0000-000000000000}">
      <formula1>0</formula1>
    </dataValidation>
    <dataValidation type="whole" operator="greaterThanOrEqual" sqref="B6" xr:uid="{00000000-0002-0000-0000-000001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Lagkassan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Pernilla Norwald</cp:lastModifiedBy>
  <dcterms:modified xsi:type="dcterms:W3CDTF">2026-10-10T06:49:54Z</dcterms:modified>
</cp:coreProperties>
</file>